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los Lebron\Desktop\ENERO\"/>
    </mc:Choice>
  </mc:AlternateContent>
  <bookViews>
    <workbookView xWindow="0" yWindow="0" windowWidth="19200" windowHeight="7530"/>
  </bookViews>
  <sheets>
    <sheet name="Hoja1" sheetId="1" r:id="rId1"/>
  </sheets>
  <externalReferences>
    <externalReference r:id="rId2"/>
    <externalReference r:id="rId3"/>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Hoja1!$E:$E</definedName>
    <definedName name="TotalEstColumnValue">Hoja1!$F:$F</definedName>
    <definedName name="TotalEstLabel">'[1]Informacion '!$U$3</definedName>
    <definedName name="UnidadesList">'[1]Informacion '!$Q$3:$Q$43</definedName>
    <definedName name="UNSPSCCode">[1]UNSPSC!$A$1:$A$18298</definedName>
    <definedName name="UNSPSCDes">[1]UNSPSC!$B$1:$B$18298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21" i="1" l="1"/>
  <c r="I1221" i="1"/>
  <c r="H1221" i="1"/>
  <c r="C1208" i="1"/>
  <c r="C1206" i="1"/>
  <c r="J1201" i="1"/>
  <c r="I1201" i="1"/>
  <c r="H1201" i="1"/>
  <c r="C1188" i="1"/>
  <c r="C1186" i="1"/>
  <c r="J1181" i="1"/>
  <c r="I1181" i="1"/>
  <c r="H1181" i="1"/>
  <c r="C1162" i="1"/>
  <c r="C1160" i="1"/>
  <c r="J1155" i="1"/>
  <c r="I1155" i="1"/>
  <c r="H1155" i="1"/>
  <c r="C1139" i="1"/>
  <c r="C1137" i="1"/>
  <c r="J1132" i="1"/>
  <c r="I1132" i="1"/>
  <c r="H1132" i="1"/>
  <c r="C1079" i="1"/>
  <c r="C1077" i="1"/>
  <c r="J1072" i="1"/>
  <c r="I1072" i="1"/>
  <c r="H1072" i="1"/>
  <c r="C1052" i="1"/>
  <c r="C1050" i="1"/>
  <c r="J1045" i="1"/>
  <c r="I1045" i="1"/>
  <c r="H1045" i="1"/>
  <c r="C976" i="1"/>
  <c r="C974" i="1"/>
  <c r="J969" i="1"/>
  <c r="I969" i="1"/>
  <c r="H969" i="1"/>
  <c r="C959" i="1"/>
  <c r="C957" i="1"/>
  <c r="J952" i="1"/>
  <c r="I952" i="1"/>
  <c r="H952" i="1"/>
  <c r="C911" i="1"/>
  <c r="C909" i="1"/>
  <c r="J904" i="1"/>
  <c r="I904" i="1"/>
  <c r="H904" i="1"/>
  <c r="C887" i="1"/>
  <c r="C885" i="1"/>
  <c r="J880" i="1"/>
  <c r="I880" i="1"/>
  <c r="H880" i="1"/>
  <c r="C879" i="1"/>
  <c r="C878" i="1"/>
  <c r="C877" i="1"/>
  <c r="C876" i="1"/>
  <c r="C875" i="1"/>
  <c r="C874" i="1"/>
  <c r="C873" i="1"/>
  <c r="C870" i="1"/>
  <c r="C868" i="1"/>
  <c r="J863" i="1"/>
  <c r="I863" i="1"/>
  <c r="H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5" i="1"/>
  <c r="C833" i="1"/>
  <c r="J828" i="1"/>
  <c r="I828" i="1"/>
  <c r="H828" i="1"/>
  <c r="C818" i="1"/>
  <c r="C816" i="1"/>
  <c r="J811" i="1"/>
  <c r="I811" i="1"/>
  <c r="H811" i="1"/>
  <c r="C804" i="1"/>
  <c r="C802" i="1"/>
  <c r="J797" i="1"/>
  <c r="I797" i="1"/>
  <c r="H797" i="1"/>
  <c r="C790" i="1"/>
  <c r="C788" i="1"/>
  <c r="J783" i="1"/>
  <c r="I783" i="1"/>
  <c r="H783" i="1"/>
  <c r="C779" i="1"/>
  <c r="C777" i="1"/>
  <c r="J772" i="1"/>
  <c r="I772" i="1"/>
  <c r="H772" i="1"/>
  <c r="C768" i="1"/>
  <c r="C766" i="1"/>
  <c r="J761" i="1"/>
  <c r="I761" i="1"/>
  <c r="H761" i="1"/>
  <c r="C751" i="1"/>
  <c r="C749" i="1"/>
  <c r="J744" i="1"/>
  <c r="I744" i="1"/>
  <c r="H744" i="1"/>
  <c r="C740" i="1"/>
  <c r="C738" i="1"/>
  <c r="J733" i="1"/>
  <c r="I733" i="1"/>
  <c r="H733" i="1"/>
  <c r="C674" i="1"/>
  <c r="C672" i="1"/>
  <c r="J667" i="1"/>
  <c r="I667" i="1"/>
  <c r="H667" i="1"/>
  <c r="C605" i="1"/>
  <c r="C603" i="1"/>
  <c r="J598" i="1"/>
  <c r="I598" i="1"/>
  <c r="H598" i="1"/>
  <c r="C594" i="1"/>
  <c r="C592" i="1"/>
  <c r="J587" i="1"/>
  <c r="I587" i="1"/>
  <c r="H587" i="1"/>
  <c r="C583" i="1"/>
  <c r="C581" i="1"/>
  <c r="J576" i="1"/>
  <c r="I576" i="1"/>
  <c r="H576" i="1"/>
  <c r="C559" i="1"/>
  <c r="C557" i="1"/>
  <c r="J552" i="1"/>
  <c r="I552" i="1"/>
  <c r="H552" i="1"/>
  <c r="C535" i="1"/>
  <c r="C533" i="1"/>
  <c r="J528" i="1"/>
  <c r="I528" i="1"/>
  <c r="H528" i="1"/>
  <c r="C502" i="1"/>
  <c r="C500" i="1"/>
  <c r="J495" i="1"/>
  <c r="I495" i="1"/>
  <c r="H495" i="1"/>
  <c r="C468" i="1"/>
  <c r="C466" i="1"/>
  <c r="J461" i="1"/>
  <c r="I461" i="1"/>
  <c r="H461" i="1"/>
  <c r="C434" i="1"/>
  <c r="C432" i="1"/>
  <c r="J427" i="1"/>
  <c r="I427" i="1"/>
  <c r="H427" i="1"/>
  <c r="C423" i="1"/>
  <c r="C421" i="1"/>
  <c r="J416" i="1"/>
  <c r="I416" i="1"/>
  <c r="H416" i="1"/>
  <c r="C412" i="1"/>
  <c r="C410" i="1"/>
  <c r="J405" i="1"/>
  <c r="I405" i="1"/>
  <c r="H405" i="1"/>
  <c r="C378" i="1"/>
  <c r="C376" i="1"/>
  <c r="J371" i="1"/>
  <c r="I371" i="1"/>
  <c r="H371" i="1"/>
  <c r="C367" i="1"/>
  <c r="C365" i="1"/>
  <c r="J360" i="1"/>
  <c r="I360" i="1"/>
  <c r="H360" i="1"/>
  <c r="C333" i="1"/>
  <c r="C331" i="1"/>
  <c r="J326" i="1"/>
  <c r="I326" i="1"/>
  <c r="H326" i="1"/>
  <c r="C285" i="1"/>
  <c r="C283" i="1"/>
  <c r="J278" i="1"/>
  <c r="I278" i="1"/>
  <c r="H278" i="1"/>
  <c r="C237" i="1"/>
  <c r="C235" i="1"/>
  <c r="J230" i="1"/>
  <c r="I230" i="1"/>
  <c r="H230" i="1"/>
  <c r="C180" i="1"/>
  <c r="C178" i="1"/>
  <c r="J173" i="1"/>
  <c r="I173" i="1"/>
  <c r="H173" i="1"/>
  <c r="C123" i="1"/>
  <c r="C121" i="1"/>
  <c r="J116" i="1"/>
  <c r="I116" i="1"/>
  <c r="H116" i="1"/>
  <c r="C112" i="1"/>
  <c r="C110" i="1"/>
  <c r="J105" i="1"/>
  <c r="I105" i="1"/>
  <c r="H105" i="1"/>
  <c r="C96" i="1"/>
  <c r="C94" i="1"/>
  <c r="J89" i="1"/>
  <c r="I89" i="1"/>
  <c r="H89" i="1"/>
  <c r="C76" i="1"/>
  <c r="C74" i="1"/>
  <c r="J69" i="1"/>
  <c r="I69" i="1"/>
  <c r="H69" i="1"/>
  <c r="C65" i="1"/>
  <c r="C63" i="1"/>
  <c r="J58" i="1"/>
  <c r="I58" i="1"/>
  <c r="H58" i="1"/>
  <c r="C54" i="1"/>
  <c r="C52" i="1"/>
  <c r="J47" i="1"/>
  <c r="I47" i="1"/>
  <c r="H47" i="1"/>
  <c r="C43" i="1"/>
  <c r="C41" i="1"/>
  <c r="J36" i="1"/>
  <c r="I36" i="1"/>
  <c r="H36" i="1"/>
  <c r="C32" i="1"/>
  <c r="C30" i="1"/>
  <c r="J25" i="1"/>
  <c r="I25" i="1"/>
  <c r="H25" i="1"/>
  <c r="C20" i="1"/>
  <c r="C18" i="1"/>
  <c r="B3" i="1"/>
  <c r="F1220" i="1"/>
  <c r="F1219" i="1"/>
  <c r="F1218" i="1"/>
  <c r="F1217" i="1"/>
  <c r="F1216" i="1"/>
  <c r="F1215" i="1"/>
  <c r="F1214" i="1"/>
  <c r="F1213" i="1"/>
  <c r="F1212" i="1"/>
  <c r="F1211" i="1"/>
  <c r="F1200" i="1"/>
  <c r="F1199" i="1"/>
  <c r="F1198" i="1"/>
  <c r="F1197" i="1"/>
  <c r="F1196" i="1"/>
  <c r="F1195" i="1"/>
  <c r="F1194" i="1"/>
  <c r="F1193" i="1"/>
  <c r="F1192" i="1"/>
  <c r="F1191" i="1"/>
  <c r="F1180" i="1"/>
  <c r="F1179" i="1"/>
  <c r="F1178" i="1"/>
  <c r="F1177" i="1"/>
  <c r="F1176" i="1"/>
  <c r="F1175" i="1"/>
  <c r="F1174" i="1"/>
  <c r="F1173" i="1"/>
  <c r="F1172" i="1"/>
  <c r="F1171" i="1"/>
  <c r="F1170" i="1"/>
  <c r="F1169" i="1"/>
  <c r="F1168" i="1"/>
  <c r="F1167" i="1"/>
  <c r="F1166" i="1"/>
  <c r="F1165" i="1"/>
  <c r="F1154" i="1"/>
  <c r="F1153" i="1"/>
  <c r="F1152" i="1"/>
  <c r="F1151" i="1"/>
  <c r="F1150" i="1"/>
  <c r="F1149" i="1"/>
  <c r="F1148" i="1"/>
  <c r="F1147" i="1"/>
  <c r="F1146" i="1"/>
  <c r="F1145" i="1"/>
  <c r="F1144" i="1"/>
  <c r="F1143" i="1"/>
  <c r="F114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71" i="1"/>
  <c r="F1070" i="1"/>
  <c r="F1069" i="1"/>
  <c r="F1068" i="1"/>
  <c r="F1067" i="1"/>
  <c r="F1066" i="1"/>
  <c r="F1065" i="1"/>
  <c r="F1064" i="1"/>
  <c r="F1063" i="1"/>
  <c r="F1062" i="1"/>
  <c r="F1061" i="1"/>
  <c r="F1060" i="1"/>
  <c r="F1059" i="1"/>
  <c r="F1058" i="1"/>
  <c r="F1057" i="1"/>
  <c r="F1056" i="1"/>
  <c r="F1055" i="1"/>
  <c r="F1044" i="1"/>
  <c r="F1043" i="1"/>
  <c r="F1042" i="1"/>
  <c r="F1041" i="1"/>
  <c r="F1040" i="1"/>
  <c r="F1039" i="1"/>
  <c r="F1038" i="1"/>
  <c r="F1037" i="1"/>
  <c r="F1036" i="1"/>
  <c r="F1035" i="1"/>
  <c r="F1034" i="1"/>
  <c r="B1219" i="1"/>
  <c r="B1217" i="1"/>
  <c r="B1215" i="1"/>
  <c r="B1213" i="1"/>
  <c r="B1211" i="1"/>
  <c r="B1199" i="1"/>
  <c r="B1197" i="1"/>
  <c r="B1195" i="1"/>
  <c r="B1193" i="1"/>
  <c r="B1191" i="1"/>
  <c r="B1179" i="1"/>
  <c r="B1177" i="1"/>
  <c r="B1175" i="1"/>
  <c r="B1173" i="1"/>
  <c r="B1171" i="1"/>
  <c r="B1169" i="1"/>
  <c r="B1167" i="1"/>
  <c r="B1165" i="1"/>
  <c r="B1153" i="1"/>
  <c r="B1151" i="1"/>
  <c r="B1149" i="1"/>
  <c r="B1147" i="1"/>
  <c r="B1145" i="1"/>
  <c r="B1143" i="1"/>
  <c r="B1131" i="1"/>
  <c r="B1129" i="1"/>
  <c r="B1127" i="1"/>
  <c r="B1125" i="1"/>
  <c r="B1123" i="1"/>
  <c r="B1121" i="1"/>
  <c r="B1119" i="1"/>
  <c r="B1117" i="1"/>
  <c r="B1115" i="1"/>
  <c r="B1113" i="1"/>
  <c r="B1111" i="1"/>
  <c r="B1109" i="1"/>
  <c r="B1107" i="1"/>
  <c r="B1105" i="1"/>
  <c r="B1103" i="1"/>
  <c r="B1101" i="1"/>
  <c r="B1099" i="1"/>
  <c r="B1097" i="1"/>
  <c r="B1095" i="1"/>
  <c r="B1093" i="1"/>
  <c r="B1091" i="1"/>
  <c r="B1089" i="1"/>
  <c r="B1087" i="1"/>
  <c r="B1085" i="1"/>
  <c r="B1083" i="1"/>
  <c r="B1071" i="1"/>
  <c r="B1069" i="1"/>
  <c r="B1067" i="1"/>
  <c r="B1065" i="1"/>
  <c r="B1063" i="1"/>
  <c r="B1061" i="1"/>
  <c r="B1059" i="1"/>
  <c r="B1057" i="1"/>
  <c r="B1055" i="1"/>
  <c r="B1043" i="1"/>
  <c r="B1041" i="1"/>
  <c r="B1039" i="1"/>
  <c r="B1037" i="1"/>
  <c r="B1035"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68" i="1"/>
  <c r="F967" i="1"/>
  <c r="F966" i="1"/>
  <c r="F965" i="1"/>
  <c r="F964" i="1"/>
  <c r="F963" i="1"/>
  <c r="F96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03" i="1"/>
  <c r="F902" i="1"/>
  <c r="F901" i="1"/>
  <c r="F900" i="1"/>
  <c r="F899" i="1"/>
  <c r="F898" i="1"/>
  <c r="F897" i="1"/>
  <c r="F896" i="1"/>
  <c r="F895" i="1"/>
  <c r="F894" i="1"/>
  <c r="F893" i="1"/>
  <c r="F892" i="1"/>
  <c r="F891" i="1"/>
  <c r="F890" i="1"/>
  <c r="F879" i="1"/>
  <c r="B879" i="1"/>
  <c r="F877" i="1"/>
  <c r="B877" i="1"/>
  <c r="F875" i="1"/>
  <c r="B875" i="1"/>
  <c r="F873" i="1"/>
  <c r="B873" i="1"/>
  <c r="F861" i="1"/>
  <c r="B861" i="1"/>
  <c r="F859" i="1"/>
  <c r="B859" i="1"/>
  <c r="F857" i="1"/>
  <c r="B857" i="1"/>
  <c r="F855" i="1"/>
  <c r="B855" i="1"/>
  <c r="F853" i="1"/>
  <c r="B853" i="1"/>
  <c r="F851" i="1"/>
  <c r="B851" i="1"/>
  <c r="F849" i="1"/>
  <c r="B849" i="1"/>
  <c r="F847" i="1"/>
  <c r="B847" i="1"/>
  <c r="F845" i="1"/>
  <c r="B845" i="1"/>
  <c r="F843" i="1"/>
  <c r="B843" i="1"/>
  <c r="F841" i="1"/>
  <c r="B841" i="1"/>
  <c r="F839" i="1"/>
  <c r="B839" i="1"/>
  <c r="F827" i="1"/>
  <c r="F826" i="1"/>
  <c r="F825" i="1"/>
  <c r="F824" i="1"/>
  <c r="F823" i="1"/>
  <c r="F822" i="1"/>
  <c r="F821" i="1"/>
  <c r="F810" i="1"/>
  <c r="F809" i="1"/>
  <c r="F808" i="1"/>
  <c r="F807" i="1"/>
  <c r="F796" i="1"/>
  <c r="F795" i="1"/>
  <c r="F794" i="1"/>
  <c r="F793" i="1"/>
  <c r="F782" i="1"/>
  <c r="F771" i="1"/>
  <c r="F760" i="1"/>
  <c r="F759" i="1"/>
  <c r="F758" i="1"/>
  <c r="F757" i="1"/>
  <c r="F756" i="1"/>
  <c r="F755" i="1"/>
  <c r="F754" i="1"/>
  <c r="F743" i="1"/>
  <c r="F732" i="1"/>
  <c r="F731" i="1"/>
  <c r="F730" i="1"/>
  <c r="F729" i="1"/>
  <c r="F728" i="1"/>
  <c r="F727" i="1"/>
  <c r="F726" i="1"/>
  <c r="F725" i="1"/>
  <c r="F724" i="1"/>
  <c r="F723" i="1"/>
  <c r="F722" i="1"/>
  <c r="F721" i="1"/>
  <c r="B1220" i="1"/>
  <c r="B1216" i="1"/>
  <c r="B1212" i="1"/>
  <c r="B1200" i="1"/>
  <c r="B1196" i="1"/>
  <c r="B1192" i="1"/>
  <c r="B1180" i="1"/>
  <c r="B1176" i="1"/>
  <c r="B1172" i="1"/>
  <c r="B1168" i="1"/>
  <c r="B1152" i="1"/>
  <c r="B1148" i="1"/>
  <c r="B1144" i="1"/>
  <c r="B1130" i="1"/>
  <c r="B1126" i="1"/>
  <c r="B1122" i="1"/>
  <c r="B1118" i="1"/>
  <c r="B1114" i="1"/>
  <c r="B1110" i="1"/>
  <c r="B1106" i="1"/>
  <c r="B1102" i="1"/>
  <c r="B1098" i="1"/>
  <c r="B1094" i="1"/>
  <c r="B1090" i="1"/>
  <c r="B1086" i="1"/>
  <c r="B1082" i="1"/>
  <c r="B1068" i="1"/>
  <c r="B1064" i="1"/>
  <c r="B1060" i="1"/>
  <c r="B1056" i="1"/>
  <c r="B1044" i="1"/>
  <c r="B1040" i="1"/>
  <c r="B1036" i="1"/>
  <c r="B1033" i="1"/>
  <c r="B1031" i="1"/>
  <c r="B1029" i="1"/>
  <c r="B1027" i="1"/>
  <c r="B1025" i="1"/>
  <c r="B1023" i="1"/>
  <c r="B1021" i="1"/>
  <c r="B1019" i="1"/>
  <c r="B1017" i="1"/>
  <c r="B1015" i="1"/>
  <c r="B1013" i="1"/>
  <c r="B1011" i="1"/>
  <c r="B1009" i="1"/>
  <c r="B1007" i="1"/>
  <c r="B1005" i="1"/>
  <c r="B1003" i="1"/>
  <c r="B1001" i="1"/>
  <c r="B999" i="1"/>
  <c r="B997" i="1"/>
  <c r="B995" i="1"/>
  <c r="B993" i="1"/>
  <c r="B991" i="1"/>
  <c r="B989" i="1"/>
  <c r="B987" i="1"/>
  <c r="B985" i="1"/>
  <c r="B983" i="1"/>
  <c r="B981" i="1"/>
  <c r="B979" i="1"/>
  <c r="B967" i="1"/>
  <c r="B965" i="1"/>
  <c r="B963" i="1"/>
  <c r="B951" i="1"/>
  <c r="B949" i="1"/>
  <c r="B947" i="1"/>
  <c r="B945" i="1"/>
  <c r="B943" i="1"/>
  <c r="B941" i="1"/>
  <c r="B939" i="1"/>
  <c r="B937" i="1"/>
  <c r="B935" i="1"/>
  <c r="B933" i="1"/>
  <c r="B931" i="1"/>
  <c r="B929" i="1"/>
  <c r="B927" i="1"/>
  <c r="B925" i="1"/>
  <c r="B923" i="1"/>
  <c r="B921" i="1"/>
  <c r="B919" i="1"/>
  <c r="B917" i="1"/>
  <c r="B915" i="1"/>
  <c r="B903" i="1"/>
  <c r="B901" i="1"/>
  <c r="B899" i="1"/>
  <c r="B897" i="1"/>
  <c r="B895" i="1"/>
  <c r="B893" i="1"/>
  <c r="B891" i="1"/>
  <c r="F862" i="1"/>
  <c r="B862" i="1"/>
  <c r="F860" i="1"/>
  <c r="B860" i="1"/>
  <c r="F858" i="1"/>
  <c r="B858" i="1"/>
  <c r="F856" i="1"/>
  <c r="B856" i="1"/>
  <c r="F854" i="1"/>
  <c r="B854" i="1"/>
  <c r="F852" i="1"/>
  <c r="B852" i="1"/>
  <c r="F850" i="1"/>
  <c r="B850" i="1"/>
  <c r="F848" i="1"/>
  <c r="B848" i="1"/>
  <c r="F846" i="1"/>
  <c r="B846" i="1"/>
  <c r="F844" i="1"/>
  <c r="B844" i="1"/>
  <c r="F842" i="1"/>
  <c r="B842" i="1"/>
  <c r="F840" i="1"/>
  <c r="B840" i="1"/>
  <c r="F838" i="1"/>
  <c r="B838" i="1"/>
  <c r="B826" i="1"/>
  <c r="B824" i="1"/>
  <c r="B822" i="1"/>
  <c r="B810" i="1"/>
  <c r="B808" i="1"/>
  <c r="B796" i="1"/>
  <c r="B794" i="1"/>
  <c r="B782" i="1"/>
  <c r="B760" i="1"/>
  <c r="B758" i="1"/>
  <c r="B756" i="1"/>
  <c r="B754" i="1"/>
  <c r="B732" i="1"/>
  <c r="B730" i="1"/>
  <c r="B728" i="1"/>
  <c r="B726" i="1"/>
  <c r="B724" i="1"/>
  <c r="B722"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597" i="1"/>
  <c r="F586" i="1"/>
  <c r="F575" i="1"/>
  <c r="F574" i="1"/>
  <c r="F573" i="1"/>
  <c r="F572" i="1"/>
  <c r="F571" i="1"/>
  <c r="F570" i="1"/>
  <c r="F569" i="1"/>
  <c r="F568" i="1"/>
  <c r="F567" i="1"/>
  <c r="F566" i="1"/>
  <c r="F565" i="1"/>
  <c r="F564" i="1"/>
  <c r="F563" i="1"/>
  <c r="F562" i="1"/>
  <c r="F551" i="1"/>
  <c r="F550" i="1"/>
  <c r="F549" i="1"/>
  <c r="F548" i="1"/>
  <c r="F547" i="1"/>
  <c r="F546" i="1"/>
  <c r="F545" i="1"/>
  <c r="F544" i="1"/>
  <c r="F543" i="1"/>
  <c r="F542" i="1"/>
  <c r="F541" i="1"/>
  <c r="F540" i="1"/>
  <c r="F539" i="1"/>
  <c r="F538" i="1"/>
  <c r="F527" i="1"/>
  <c r="F526" i="1"/>
  <c r="F525" i="1"/>
  <c r="F524" i="1"/>
  <c r="F523" i="1"/>
  <c r="F522" i="1"/>
  <c r="F521" i="1"/>
  <c r="F520" i="1"/>
  <c r="F519" i="1"/>
  <c r="F518" i="1"/>
  <c r="F517" i="1"/>
  <c r="F516" i="1"/>
  <c r="F515" i="1"/>
  <c r="F514" i="1"/>
  <c r="F513" i="1"/>
  <c r="F512" i="1"/>
  <c r="F511" i="1"/>
  <c r="F510" i="1"/>
  <c r="F509" i="1"/>
  <c r="F508" i="1"/>
  <c r="F507" i="1"/>
  <c r="F506" i="1"/>
  <c r="F505" i="1"/>
  <c r="F494" i="1"/>
  <c r="F493" i="1"/>
  <c r="F492" i="1"/>
  <c r="F491" i="1"/>
  <c r="F490" i="1"/>
  <c r="F489" i="1"/>
  <c r="F488" i="1"/>
  <c r="F487" i="1"/>
  <c r="F486" i="1"/>
  <c r="F485" i="1"/>
  <c r="F484" i="1"/>
  <c r="F483" i="1"/>
  <c r="F482" i="1"/>
  <c r="F481" i="1"/>
  <c r="F480" i="1"/>
  <c r="F479" i="1"/>
  <c r="F478" i="1"/>
  <c r="F477" i="1"/>
  <c r="F476" i="1"/>
  <c r="F475" i="1"/>
  <c r="F474" i="1"/>
  <c r="F473" i="1"/>
  <c r="F472" i="1"/>
  <c r="F471" i="1"/>
  <c r="F460" i="1"/>
  <c r="F459" i="1"/>
  <c r="F458" i="1"/>
  <c r="F457" i="1"/>
  <c r="F456" i="1"/>
  <c r="F455" i="1"/>
  <c r="F454" i="1"/>
  <c r="F453" i="1"/>
  <c r="F452" i="1"/>
  <c r="F451" i="1"/>
  <c r="F450" i="1"/>
  <c r="F449" i="1"/>
  <c r="F448" i="1"/>
  <c r="F447" i="1"/>
  <c r="F446" i="1"/>
  <c r="F445" i="1"/>
  <c r="F444" i="1"/>
  <c r="F443" i="1"/>
  <c r="F442" i="1"/>
  <c r="F441" i="1"/>
  <c r="F440" i="1"/>
  <c r="F439" i="1"/>
  <c r="F438" i="1"/>
  <c r="F437" i="1"/>
  <c r="F426" i="1"/>
  <c r="F415" i="1"/>
  <c r="F404" i="1"/>
  <c r="F403" i="1"/>
  <c r="F402" i="1"/>
  <c r="F401" i="1"/>
  <c r="F400" i="1"/>
  <c r="F399" i="1"/>
  <c r="F398" i="1"/>
  <c r="F397" i="1"/>
  <c r="F396" i="1"/>
  <c r="F395" i="1"/>
  <c r="F394" i="1"/>
  <c r="F393" i="1"/>
  <c r="F392" i="1"/>
  <c r="F391" i="1"/>
  <c r="F390" i="1"/>
  <c r="F389" i="1"/>
  <c r="F388" i="1"/>
  <c r="F387" i="1"/>
  <c r="F386" i="1"/>
  <c r="F385" i="1"/>
  <c r="F384" i="1"/>
  <c r="F383" i="1"/>
  <c r="F382" i="1"/>
  <c r="F381" i="1"/>
  <c r="F370" i="1"/>
  <c r="F359" i="1"/>
  <c r="F358" i="1"/>
  <c r="F357" i="1"/>
  <c r="F356" i="1"/>
  <c r="F355" i="1"/>
  <c r="F354" i="1"/>
  <c r="F353" i="1"/>
  <c r="F352" i="1"/>
  <c r="F351" i="1"/>
  <c r="F350" i="1"/>
  <c r="F349" i="1"/>
  <c r="F348" i="1"/>
  <c r="F347" i="1"/>
  <c r="F346" i="1"/>
  <c r="F345" i="1"/>
  <c r="F344" i="1"/>
  <c r="F343" i="1"/>
  <c r="F342" i="1"/>
  <c r="F341" i="1"/>
  <c r="F340" i="1"/>
  <c r="F339" i="1"/>
  <c r="F338" i="1"/>
  <c r="F337" i="1"/>
  <c r="F33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B1218" i="1"/>
  <c r="B1194" i="1"/>
  <c r="B1178" i="1"/>
  <c r="B1170" i="1"/>
  <c r="B1150" i="1"/>
  <c r="B1142" i="1"/>
  <c r="B1124" i="1"/>
  <c r="B1116" i="1"/>
  <c r="B1108" i="1"/>
  <c r="B1100" i="1"/>
  <c r="B1092" i="1"/>
  <c r="B1084" i="1"/>
  <c r="B1070" i="1"/>
  <c r="B1062" i="1"/>
  <c r="B1038" i="1"/>
  <c r="B1032" i="1"/>
  <c r="B1028" i="1"/>
  <c r="B1024" i="1"/>
  <c r="B1020" i="1"/>
  <c r="B1016" i="1"/>
  <c r="B1012" i="1"/>
  <c r="B1008" i="1"/>
  <c r="B1004" i="1"/>
  <c r="B1000" i="1"/>
  <c r="B996" i="1"/>
  <c r="B992" i="1"/>
  <c r="B988" i="1"/>
  <c r="B984" i="1"/>
  <c r="B980" i="1"/>
  <c r="B968" i="1"/>
  <c r="B964" i="1"/>
  <c r="B950" i="1"/>
  <c r="B946" i="1"/>
  <c r="B942" i="1"/>
  <c r="B938" i="1"/>
  <c r="B934" i="1"/>
  <c r="B930" i="1"/>
  <c r="B926" i="1"/>
  <c r="B922" i="1"/>
  <c r="B918" i="1"/>
  <c r="B914" i="1"/>
  <c r="B900" i="1"/>
  <c r="B896" i="1"/>
  <c r="B892" i="1"/>
  <c r="B827" i="1"/>
  <c r="B823" i="1"/>
  <c r="B809" i="1"/>
  <c r="B795" i="1"/>
  <c r="B759" i="1"/>
  <c r="B755" i="1"/>
  <c r="B743" i="1"/>
  <c r="B729" i="1"/>
  <c r="B725" i="1"/>
  <c r="B721" i="1"/>
  <c r="B719" i="1"/>
  <c r="B717" i="1"/>
  <c r="B715" i="1"/>
  <c r="B713" i="1"/>
  <c r="B711" i="1"/>
  <c r="B709" i="1"/>
  <c r="B707" i="1"/>
  <c r="B705" i="1"/>
  <c r="B703" i="1"/>
  <c r="B701" i="1"/>
  <c r="B699" i="1"/>
  <c r="B697" i="1"/>
  <c r="B695" i="1"/>
  <c r="B693" i="1"/>
  <c r="B691" i="1"/>
  <c r="B689" i="1"/>
  <c r="B687" i="1"/>
  <c r="B685" i="1"/>
  <c r="B683" i="1"/>
  <c r="B681" i="1"/>
  <c r="B679" i="1"/>
  <c r="B677" i="1"/>
  <c r="B665" i="1"/>
  <c r="B663" i="1"/>
  <c r="B661" i="1"/>
  <c r="B659" i="1"/>
  <c r="B657" i="1"/>
  <c r="B655" i="1"/>
  <c r="B653" i="1"/>
  <c r="B651" i="1"/>
  <c r="B649" i="1"/>
  <c r="B647" i="1"/>
  <c r="B645" i="1"/>
  <c r="B643" i="1"/>
  <c r="B641" i="1"/>
  <c r="B639" i="1"/>
  <c r="B637" i="1"/>
  <c r="B635" i="1"/>
  <c r="B633" i="1"/>
  <c r="B631" i="1"/>
  <c r="B629" i="1"/>
  <c r="B627" i="1"/>
  <c r="B625" i="1"/>
  <c r="B623" i="1"/>
  <c r="B621" i="1"/>
  <c r="B619" i="1"/>
  <c r="B617" i="1"/>
  <c r="B615" i="1"/>
  <c r="B613" i="1"/>
  <c r="B611" i="1"/>
  <c r="B609" i="1"/>
  <c r="B597" i="1"/>
  <c r="B575" i="1"/>
  <c r="B573" i="1"/>
  <c r="B571" i="1"/>
  <c r="B569" i="1"/>
  <c r="B567" i="1"/>
  <c r="B565" i="1"/>
  <c r="B563" i="1"/>
  <c r="B551" i="1"/>
  <c r="B549" i="1"/>
  <c r="B547" i="1"/>
  <c r="B545" i="1"/>
  <c r="B543" i="1"/>
  <c r="B541" i="1"/>
  <c r="B539" i="1"/>
  <c r="B527" i="1"/>
  <c r="B525" i="1"/>
  <c r="B523" i="1"/>
  <c r="B521" i="1"/>
  <c r="B519" i="1"/>
  <c r="B517" i="1"/>
  <c r="B515" i="1"/>
  <c r="B513" i="1"/>
  <c r="B511" i="1"/>
  <c r="B509" i="1"/>
  <c r="B507" i="1"/>
  <c r="B505" i="1"/>
  <c r="B493" i="1"/>
  <c r="B491" i="1"/>
  <c r="B489" i="1"/>
  <c r="B487" i="1"/>
  <c r="B485" i="1"/>
  <c r="B483" i="1"/>
  <c r="B481" i="1"/>
  <c r="B479" i="1"/>
  <c r="B477" i="1"/>
  <c r="B475" i="1"/>
  <c r="B473" i="1"/>
  <c r="B471" i="1"/>
  <c r="B459" i="1"/>
  <c r="B457" i="1"/>
  <c r="B455" i="1"/>
  <c r="B453" i="1"/>
  <c r="B451" i="1"/>
  <c r="B449" i="1"/>
  <c r="B447" i="1"/>
  <c r="B445" i="1"/>
  <c r="B443" i="1"/>
  <c r="B441" i="1"/>
  <c r="B439" i="1"/>
  <c r="B437" i="1"/>
  <c r="B415" i="1"/>
  <c r="B403" i="1"/>
  <c r="B401" i="1"/>
  <c r="B399" i="1"/>
  <c r="B397" i="1"/>
  <c r="B395" i="1"/>
  <c r="B393" i="1"/>
  <c r="B391" i="1"/>
  <c r="B389" i="1"/>
  <c r="B387" i="1"/>
  <c r="B385" i="1"/>
  <c r="B383" i="1"/>
  <c r="B381" i="1"/>
  <c r="B359" i="1"/>
  <c r="B357" i="1"/>
  <c r="B355" i="1"/>
  <c r="B353" i="1"/>
  <c r="B351" i="1"/>
  <c r="B349" i="1"/>
  <c r="B347" i="1"/>
  <c r="B345" i="1"/>
  <c r="B343" i="1"/>
  <c r="B341" i="1"/>
  <c r="B339" i="1"/>
  <c r="B337" i="1"/>
  <c r="B325" i="1"/>
  <c r="B323" i="1"/>
  <c r="B321" i="1"/>
  <c r="B319" i="1"/>
  <c r="B317" i="1"/>
  <c r="B315" i="1"/>
  <c r="B313" i="1"/>
  <c r="B311" i="1"/>
  <c r="B309" i="1"/>
  <c r="B307" i="1"/>
  <c r="B305" i="1"/>
  <c r="B303" i="1"/>
  <c r="B301" i="1"/>
  <c r="B299" i="1"/>
  <c r="B297" i="1"/>
  <c r="B295" i="1"/>
  <c r="B293" i="1"/>
  <c r="B291" i="1"/>
  <c r="B289" i="1"/>
  <c r="B277" i="1"/>
  <c r="B275" i="1"/>
  <c r="B273" i="1"/>
  <c r="B271" i="1"/>
  <c r="B269" i="1"/>
  <c r="B267" i="1"/>
  <c r="B265" i="1"/>
  <c r="B263" i="1"/>
  <c r="B261" i="1"/>
  <c r="B259" i="1"/>
  <c r="B257" i="1"/>
  <c r="B255" i="1"/>
  <c r="B253" i="1"/>
  <c r="B251" i="1"/>
  <c r="B249" i="1"/>
  <c r="B247" i="1"/>
  <c r="B245" i="1"/>
  <c r="B243" i="1"/>
  <c r="B241" i="1"/>
  <c r="B229" i="1"/>
  <c r="B227" i="1"/>
  <c r="B225" i="1"/>
  <c r="B223" i="1"/>
  <c r="B221" i="1"/>
  <c r="B219" i="1"/>
  <c r="B217" i="1"/>
  <c r="B215" i="1"/>
  <c r="B213" i="1"/>
  <c r="B211" i="1"/>
  <c r="B209" i="1"/>
  <c r="B207" i="1"/>
  <c r="B205" i="1"/>
  <c r="B203" i="1"/>
  <c r="B201" i="1"/>
  <c r="B199" i="1"/>
  <c r="B197" i="1"/>
  <c r="B195" i="1"/>
  <c r="B193" i="1"/>
  <c r="B191" i="1"/>
  <c r="B190" i="1"/>
  <c r="B189" i="1"/>
  <c r="B188" i="1"/>
  <c r="B187" i="1"/>
  <c r="B186" i="1"/>
  <c r="B185" i="1"/>
  <c r="B184" i="1"/>
  <c r="B18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15" i="1"/>
  <c r="B104" i="1"/>
  <c r="B103" i="1"/>
  <c r="B102" i="1"/>
  <c r="B101" i="1"/>
  <c r="B100" i="1"/>
  <c r="B99" i="1"/>
  <c r="B88" i="1"/>
  <c r="B87" i="1"/>
  <c r="B86" i="1"/>
  <c r="B85" i="1"/>
  <c r="B84" i="1"/>
  <c r="B83" i="1"/>
  <c r="B82" i="1"/>
  <c r="B81" i="1"/>
  <c r="B80" i="1"/>
  <c r="B79" i="1"/>
  <c r="B68" i="1"/>
  <c r="B57" i="1"/>
  <c r="B46" i="1"/>
  <c r="B35" i="1"/>
  <c r="B24" i="1"/>
  <c r="B23" i="1"/>
  <c r="B1214" i="1"/>
  <c r="B1198" i="1"/>
  <c r="B1174" i="1"/>
  <c r="B1166" i="1"/>
  <c r="B1154" i="1"/>
  <c r="B1146" i="1"/>
  <c r="B1128" i="1"/>
  <c r="B1120" i="1"/>
  <c r="B1112" i="1"/>
  <c r="B1104" i="1"/>
  <c r="B1096" i="1"/>
  <c r="B1088" i="1"/>
  <c r="B1066" i="1"/>
  <c r="B1058" i="1"/>
  <c r="B1042" i="1"/>
  <c r="B1034" i="1"/>
  <c r="B1030" i="1"/>
  <c r="B1026" i="1"/>
  <c r="B1022" i="1"/>
  <c r="B1018" i="1"/>
  <c r="B1014" i="1"/>
  <c r="B1010" i="1"/>
  <c r="B1006" i="1"/>
  <c r="B1002" i="1"/>
  <c r="B998" i="1"/>
  <c r="B994" i="1"/>
  <c r="B990" i="1"/>
  <c r="B986" i="1"/>
  <c r="B982" i="1"/>
  <c r="B966" i="1"/>
  <c r="B962" i="1"/>
  <c r="B948" i="1"/>
  <c r="B944" i="1"/>
  <c r="B940" i="1"/>
  <c r="B936" i="1"/>
  <c r="B932" i="1"/>
  <c r="B928" i="1"/>
  <c r="B924" i="1"/>
  <c r="B920" i="1"/>
  <c r="B916" i="1"/>
  <c r="B902" i="1"/>
  <c r="B898" i="1"/>
  <c r="B894" i="1"/>
  <c r="B890" i="1"/>
  <c r="F878" i="1"/>
  <c r="B878" i="1"/>
  <c r="F876" i="1"/>
  <c r="B876" i="1"/>
  <c r="F874" i="1"/>
  <c r="B874" i="1"/>
  <c r="B825" i="1"/>
  <c r="B821" i="1"/>
  <c r="B807" i="1"/>
  <c r="B793" i="1"/>
  <c r="B771" i="1"/>
  <c r="B757" i="1"/>
  <c r="B731" i="1"/>
  <c r="B727" i="1"/>
  <c r="B723" i="1"/>
  <c r="B720" i="1"/>
  <c r="B718" i="1"/>
  <c r="B716" i="1"/>
  <c r="B714" i="1"/>
  <c r="B712" i="1"/>
  <c r="B710" i="1"/>
  <c r="B708" i="1"/>
  <c r="B706" i="1"/>
  <c r="B704" i="1"/>
  <c r="B702" i="1"/>
  <c r="B700" i="1"/>
  <c r="B698" i="1"/>
  <c r="B696" i="1"/>
  <c r="B694" i="1"/>
  <c r="B692" i="1"/>
  <c r="B690" i="1"/>
  <c r="B688" i="1"/>
  <c r="B686" i="1"/>
  <c r="B684" i="1"/>
  <c r="B682" i="1"/>
  <c r="B680" i="1"/>
  <c r="B678" i="1"/>
  <c r="B666" i="1"/>
  <c r="B664" i="1"/>
  <c r="B662" i="1"/>
  <c r="B660" i="1"/>
  <c r="B658" i="1"/>
  <c r="B656" i="1"/>
  <c r="B654" i="1"/>
  <c r="B652" i="1"/>
  <c r="B650" i="1"/>
  <c r="B648" i="1"/>
  <c r="B646" i="1"/>
  <c r="B644" i="1"/>
  <c r="B642" i="1"/>
  <c r="B640" i="1"/>
  <c r="B638" i="1"/>
  <c r="B636" i="1"/>
  <c r="B634" i="1"/>
  <c r="B632" i="1"/>
  <c r="B630" i="1"/>
  <c r="B628" i="1"/>
  <c r="B626" i="1"/>
  <c r="B624" i="1"/>
  <c r="B622" i="1"/>
  <c r="B620" i="1"/>
  <c r="B618" i="1"/>
  <c r="B616" i="1"/>
  <c r="B614" i="1"/>
  <c r="B612" i="1"/>
  <c r="B610" i="1"/>
  <c r="B608" i="1"/>
  <c r="B586" i="1"/>
  <c r="B574" i="1"/>
  <c r="B572" i="1"/>
  <c r="B570" i="1"/>
  <c r="B568" i="1"/>
  <c r="B566" i="1"/>
  <c r="B564" i="1"/>
  <c r="B562" i="1"/>
  <c r="B550" i="1"/>
  <c r="B548" i="1"/>
  <c r="B546" i="1"/>
  <c r="B544" i="1"/>
  <c r="B542" i="1"/>
  <c r="B540" i="1"/>
  <c r="B538" i="1"/>
  <c r="B526" i="1"/>
  <c r="B524" i="1"/>
  <c r="B522" i="1"/>
  <c r="B520" i="1"/>
  <c r="B518" i="1"/>
  <c r="B516" i="1"/>
  <c r="B514" i="1"/>
  <c r="B512" i="1"/>
  <c r="B510" i="1"/>
  <c r="B508" i="1"/>
  <c r="B506" i="1"/>
  <c r="B494" i="1"/>
  <c r="B492" i="1"/>
  <c r="B490" i="1"/>
  <c r="B488" i="1"/>
  <c r="B486" i="1"/>
  <c r="B484" i="1"/>
  <c r="B482" i="1"/>
  <c r="B480" i="1"/>
  <c r="B478" i="1"/>
  <c r="B476" i="1"/>
  <c r="B474" i="1"/>
  <c r="B472" i="1"/>
  <c r="B460" i="1"/>
  <c r="B458" i="1"/>
  <c r="B456" i="1"/>
  <c r="B454" i="1"/>
  <c r="B452" i="1"/>
  <c r="B450" i="1"/>
  <c r="B448" i="1"/>
  <c r="B446" i="1"/>
  <c r="B444" i="1"/>
  <c r="B442" i="1"/>
  <c r="B440" i="1"/>
  <c r="B438" i="1"/>
  <c r="B426" i="1"/>
  <c r="B404" i="1"/>
  <c r="B402" i="1"/>
  <c r="B400" i="1"/>
  <c r="B398" i="1"/>
  <c r="B396" i="1"/>
  <c r="B394" i="1"/>
  <c r="B392" i="1"/>
  <c r="B390" i="1"/>
  <c r="B388" i="1"/>
  <c r="B386" i="1"/>
  <c r="B384" i="1"/>
  <c r="B382" i="1"/>
  <c r="B370" i="1"/>
  <c r="B358" i="1"/>
  <c r="B356" i="1"/>
  <c r="B354" i="1"/>
  <c r="B352" i="1"/>
  <c r="B350" i="1"/>
  <c r="B348" i="1"/>
  <c r="B346" i="1"/>
  <c r="B344" i="1"/>
  <c r="B342" i="1"/>
  <c r="B340" i="1"/>
  <c r="B338" i="1"/>
  <c r="B336" i="1"/>
  <c r="B324" i="1"/>
  <c r="B322" i="1"/>
  <c r="B320" i="1"/>
  <c r="B318" i="1"/>
  <c r="B316" i="1"/>
  <c r="B314" i="1"/>
  <c r="B312" i="1"/>
  <c r="B310" i="1"/>
  <c r="B308" i="1"/>
  <c r="B306" i="1"/>
  <c r="B304" i="1"/>
  <c r="B302" i="1"/>
  <c r="B300" i="1"/>
  <c r="B298" i="1"/>
  <c r="B296" i="1"/>
  <c r="B294" i="1"/>
  <c r="B292" i="1"/>
  <c r="B290" i="1"/>
  <c r="B288" i="1"/>
  <c r="B276" i="1"/>
  <c r="B274" i="1"/>
  <c r="B272" i="1"/>
  <c r="B270" i="1"/>
  <c r="B268" i="1"/>
  <c r="B266" i="1"/>
  <c r="B264" i="1"/>
  <c r="B262" i="1"/>
  <c r="B260" i="1"/>
  <c r="B258" i="1"/>
  <c r="B256" i="1"/>
  <c r="B254" i="1"/>
  <c r="B252" i="1"/>
  <c r="B250" i="1"/>
  <c r="B248" i="1"/>
  <c r="B246" i="1"/>
  <c r="B244" i="1"/>
  <c r="B242" i="1"/>
  <c r="B240" i="1"/>
  <c r="B228" i="1"/>
  <c r="B226" i="1"/>
  <c r="B224" i="1"/>
  <c r="B222" i="1"/>
  <c r="B220" i="1"/>
  <c r="B218" i="1"/>
  <c r="B216" i="1"/>
  <c r="B214" i="1"/>
  <c r="B212" i="1"/>
  <c r="B210" i="1"/>
  <c r="B208" i="1"/>
  <c r="B206" i="1"/>
  <c r="B204" i="1"/>
  <c r="B202" i="1"/>
  <c r="B200" i="1"/>
  <c r="B198" i="1"/>
  <c r="B196" i="1"/>
  <c r="B194" i="1"/>
  <c r="B192" i="1"/>
  <c r="F190" i="1"/>
  <c r="F189" i="1"/>
  <c r="F188" i="1"/>
  <c r="F187" i="1"/>
  <c r="F186" i="1"/>
  <c r="F185" i="1"/>
  <c r="F184" i="1"/>
  <c r="F18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15" i="1"/>
  <c r="F104" i="1"/>
  <c r="F103" i="1"/>
  <c r="F102" i="1"/>
  <c r="F101" i="1"/>
  <c r="F100" i="1"/>
  <c r="F99" i="1"/>
  <c r="F88" i="1"/>
  <c r="F87" i="1"/>
  <c r="F86" i="1"/>
  <c r="F85" i="1"/>
  <c r="F84" i="1"/>
  <c r="F83" i="1"/>
  <c r="F82" i="1"/>
  <c r="F81" i="1"/>
  <c r="F80" i="1"/>
  <c r="F79" i="1"/>
  <c r="F68" i="1"/>
  <c r="F57" i="1"/>
  <c r="F46" i="1"/>
  <c r="F35" i="1"/>
  <c r="F24" i="1"/>
  <c r="F23" i="1"/>
  <c r="F25" i="1" l="1"/>
  <c r="F36" i="1"/>
  <c r="F47" i="1"/>
  <c r="F58" i="1"/>
  <c r="F69" i="1"/>
  <c r="F89" i="1"/>
  <c r="F105" i="1"/>
  <c r="F116" i="1"/>
  <c r="F173" i="1"/>
  <c r="F230" i="1"/>
  <c r="F278" i="1"/>
  <c r="F326" i="1"/>
  <c r="F360" i="1"/>
  <c r="F371" i="1"/>
  <c r="F405" i="1"/>
  <c r="F416" i="1"/>
  <c r="F427" i="1"/>
  <c r="F461" i="1"/>
  <c r="F495" i="1"/>
  <c r="F528" i="1"/>
  <c r="F552" i="1"/>
  <c r="F576" i="1"/>
  <c r="F587" i="1"/>
  <c r="F598" i="1"/>
  <c r="F667" i="1"/>
  <c r="F733" i="1"/>
  <c r="F863" i="1"/>
  <c r="F744" i="1"/>
  <c r="F761" i="1"/>
  <c r="F772" i="1"/>
  <c r="F783" i="1"/>
  <c r="F797" i="1"/>
  <c r="F811" i="1"/>
  <c r="F828" i="1"/>
  <c r="F880" i="1"/>
  <c r="F904" i="1"/>
  <c r="F952" i="1"/>
  <c r="F969" i="1"/>
  <c r="F1045" i="1"/>
  <c r="F1072" i="1"/>
  <c r="F1132" i="1"/>
  <c r="F1155" i="1"/>
  <c r="F1181" i="1"/>
  <c r="F1201" i="1"/>
  <c r="F1221" i="1"/>
  <c r="B9" i="1" l="1"/>
  <c r="B10" i="1"/>
</calcChain>
</file>

<file path=xl/comments1.xml><?xml version="1.0" encoding="utf-8"?>
<comments xmlns="http://schemas.openxmlformats.org/spreadsheetml/2006/main">
  <authors>
    <author>Zuria Castellanos</author>
    <author>nextapp</author>
    <author>mcorreia</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A28" authorId="2" shapeId="0">
      <text>
        <r>
          <rPr>
            <sz val="11"/>
            <color theme="1"/>
            <rFont val="Calibri"/>
            <family val="2"/>
            <scheme val="minor"/>
          </rPr>
          <t>Introducir un texto con el nombre o referencia de la contratación</t>
        </r>
      </text>
    </comment>
    <comment ref="B28" authorId="2" shapeId="0">
      <text>
        <r>
          <rPr>
            <sz val="11"/>
            <color theme="1"/>
            <rFont val="Calibri"/>
            <family val="2"/>
            <scheme val="minor"/>
          </rPr>
          <t>Introduzca un texto con la finalidad de la contratación</t>
        </r>
      </text>
    </comment>
    <comment ref="C28" authorId="2" shapeId="0">
      <text>
        <r>
          <rPr>
            <sz val="11"/>
            <color theme="1"/>
            <rFont val="Calibri"/>
            <family val="2"/>
            <scheme val="minor"/>
          </rPr>
          <t>Seleccionar un valor del listado</t>
        </r>
      </text>
    </comment>
    <comment ref="D28" authorId="2" shapeId="0">
      <text>
        <r>
          <rPr>
            <sz val="11"/>
            <color theme="1"/>
            <rFont val="Calibri"/>
            <family val="2"/>
            <scheme val="minor"/>
          </rPr>
          <t>Seleccione el tipo de procedimiento</t>
        </r>
      </text>
    </comment>
    <comment ref="E28" authorId="2" shapeId="0">
      <text>
        <r>
          <rPr>
            <sz val="11"/>
            <color theme="1"/>
            <rFont val="Calibri"/>
            <family val="2"/>
            <scheme val="minor"/>
          </rPr>
          <t>Seleccione un valor de la lista</t>
        </r>
      </text>
    </comment>
    <comment ref="F28" authorId="2" shapeId="0">
      <text>
        <r>
          <rPr>
            <sz val="11"/>
            <color theme="1"/>
            <rFont val="Calibri"/>
            <family val="2"/>
            <scheme val="minor"/>
          </rPr>
          <t>Introduzca el código SNIP</t>
        </r>
      </text>
    </comment>
    <comment ref="C29" authorId="2" shapeId="0">
      <text>
        <r>
          <rPr>
            <sz val="11"/>
            <color theme="1"/>
            <rFont val="Calibri"/>
            <family val="2"/>
            <scheme val="minor"/>
          </rPr>
          <t>Introduzca la fecha de inicio del proceso, en formato dd-mm-aaaa</t>
        </r>
      </text>
    </comment>
    <comment ref="F2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 authorId="2" shapeId="0">
      <text/>
    </comment>
    <comment ref="C31" authorId="2" shapeId="0">
      <text>
        <r>
          <rPr>
            <sz val="11"/>
            <color theme="1"/>
            <rFont val="Calibri"/>
            <family val="2"/>
            <scheme val="minor"/>
          </rPr>
          <t>Introduzca la fecha prevista de adjudicación, en formato dd-mm-aaaa</t>
        </r>
      </text>
    </comment>
    <comment ref="F31" authorId="2" shapeId="0">
      <text/>
    </comment>
    <comment ref="F32" authorId="2" shapeId="0">
      <text/>
    </comment>
    <comment ref="A34" authorId="2" shapeId="0">
      <text>
        <r>
          <rPr>
            <sz val="11"/>
            <color theme="1"/>
            <rFont val="Calibri"/>
            <family val="2"/>
            <scheme val="minor"/>
          </rPr>
          <t>Introduzca un codigo UNSPSC</t>
        </r>
      </text>
    </comment>
    <comment ref="B34" authorId="2" shapeId="0">
      <text>
        <r>
          <rPr>
            <sz val="11"/>
            <color theme="1"/>
            <rFont val="Calibri"/>
            <family val="2"/>
            <scheme val="minor"/>
          </rPr>
          <t>Descripción calculada automáticamente a partir de código del artículo</t>
        </r>
      </text>
    </comment>
    <comment ref="C34" authorId="2" shapeId="0">
      <text>
        <r>
          <rPr>
            <sz val="11"/>
            <color theme="1"/>
            <rFont val="Calibri"/>
            <family val="2"/>
            <scheme val="minor"/>
          </rPr>
          <t>Seleccione un valor de la lista</t>
        </r>
      </text>
    </comment>
    <comment ref="D34" authorId="2" shapeId="0">
      <text>
        <r>
          <rPr>
            <sz val="11"/>
            <color theme="1"/>
            <rFont val="Calibri"/>
            <family val="2"/>
            <scheme val="minor"/>
          </rPr>
          <t>Introduzca un número con dos decimales como máximo. Debe ser igual o mayor a la "Cantidad Real Consumida"</t>
        </r>
      </text>
    </comment>
    <comment ref="E34" authorId="2" shapeId="0">
      <text>
        <r>
          <rPr>
            <sz val="11"/>
            <color theme="1"/>
            <rFont val="Calibri"/>
            <family val="2"/>
            <scheme val="minor"/>
          </rPr>
          <t>Introduzca un número con dos decimales como máximo</t>
        </r>
      </text>
    </comment>
    <comment ref="F34" authorId="2" shapeId="0">
      <text>
        <r>
          <rPr>
            <sz val="11"/>
            <color theme="1"/>
            <rFont val="Calibri"/>
            <family val="2"/>
            <scheme val="minor"/>
          </rPr>
          <t>Monto calculado automáticamente por el sistema</t>
        </r>
      </text>
    </comment>
    <comment ref="A39" authorId="2" shapeId="0">
      <text>
        <r>
          <rPr>
            <sz val="11"/>
            <color theme="1"/>
            <rFont val="Calibri"/>
            <family val="2"/>
            <scheme val="minor"/>
          </rPr>
          <t>Introducir un texto con el nombre o referencia de la contratación</t>
        </r>
      </text>
    </comment>
    <comment ref="B39" authorId="2" shapeId="0">
      <text>
        <r>
          <rPr>
            <sz val="11"/>
            <color theme="1"/>
            <rFont val="Calibri"/>
            <family val="2"/>
            <scheme val="minor"/>
          </rPr>
          <t>Introduzca un texto con la finalidad de la contratación</t>
        </r>
      </text>
    </comment>
    <comment ref="C39" authorId="2" shapeId="0">
      <text>
        <r>
          <rPr>
            <sz val="11"/>
            <color theme="1"/>
            <rFont val="Calibri"/>
            <family val="2"/>
            <scheme val="minor"/>
          </rPr>
          <t>Seleccionar un valor del listado</t>
        </r>
      </text>
    </comment>
    <comment ref="D39" authorId="2" shapeId="0">
      <text>
        <r>
          <rPr>
            <sz val="11"/>
            <color theme="1"/>
            <rFont val="Calibri"/>
            <family val="2"/>
            <scheme val="minor"/>
          </rPr>
          <t>Seleccione el tipo de procedimiento</t>
        </r>
      </text>
    </comment>
    <comment ref="E39" authorId="2" shapeId="0">
      <text>
        <r>
          <rPr>
            <sz val="11"/>
            <color theme="1"/>
            <rFont val="Calibri"/>
            <family val="2"/>
            <scheme val="minor"/>
          </rPr>
          <t>Seleccione un valor de la lista</t>
        </r>
      </text>
    </comment>
    <comment ref="F39" authorId="2" shapeId="0">
      <text>
        <r>
          <rPr>
            <sz val="11"/>
            <color theme="1"/>
            <rFont val="Calibri"/>
            <family val="2"/>
            <scheme val="minor"/>
          </rPr>
          <t>Introduzca el código SNIP</t>
        </r>
      </text>
    </comment>
    <comment ref="C40" authorId="2" shapeId="0">
      <text>
        <r>
          <rPr>
            <sz val="11"/>
            <color theme="1"/>
            <rFont val="Calibri"/>
            <family val="2"/>
            <scheme val="minor"/>
          </rPr>
          <t>Introduzca la fecha de inicio del proceso, en formato dd-mm-aaaa</t>
        </r>
      </text>
    </comment>
    <comment ref="F4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 authorId="2" shapeId="0">
      <text/>
    </comment>
    <comment ref="C42" authorId="2" shapeId="0">
      <text>
        <r>
          <rPr>
            <sz val="11"/>
            <color theme="1"/>
            <rFont val="Calibri"/>
            <family val="2"/>
            <scheme val="minor"/>
          </rPr>
          <t>Introduzca la fecha prevista de adjudicación, en formato dd-mm-aaaa</t>
        </r>
      </text>
    </comment>
    <comment ref="F42" authorId="2" shapeId="0">
      <text/>
    </comment>
    <comment ref="F43" authorId="2" shapeId="0">
      <text/>
    </comment>
    <comment ref="A45" authorId="2" shapeId="0">
      <text>
        <r>
          <rPr>
            <sz val="11"/>
            <color theme="1"/>
            <rFont val="Calibri"/>
            <family val="2"/>
            <scheme val="minor"/>
          </rPr>
          <t>Introduzca un codigo UNSPSC</t>
        </r>
      </text>
    </comment>
    <comment ref="B45" authorId="2" shapeId="0">
      <text>
        <r>
          <rPr>
            <sz val="11"/>
            <color theme="1"/>
            <rFont val="Calibri"/>
            <family val="2"/>
            <scheme val="minor"/>
          </rPr>
          <t>Descripción calculada automáticamente a partir de código del artículo</t>
        </r>
      </text>
    </comment>
    <comment ref="C45" authorId="2" shapeId="0">
      <text>
        <r>
          <rPr>
            <sz val="11"/>
            <color theme="1"/>
            <rFont val="Calibri"/>
            <family val="2"/>
            <scheme val="minor"/>
          </rPr>
          <t>Seleccione un valor de la lista</t>
        </r>
      </text>
    </comment>
    <comment ref="D45" authorId="2" shapeId="0">
      <text>
        <r>
          <rPr>
            <sz val="11"/>
            <color theme="1"/>
            <rFont val="Calibri"/>
            <family val="2"/>
            <scheme val="minor"/>
          </rPr>
          <t>Introduzca un número con dos decimales como máximo. Debe ser igual o mayor a la "Cantidad Real Consumida"</t>
        </r>
      </text>
    </comment>
    <comment ref="E45" authorId="2" shapeId="0">
      <text>
        <r>
          <rPr>
            <sz val="11"/>
            <color theme="1"/>
            <rFont val="Calibri"/>
            <family val="2"/>
            <scheme val="minor"/>
          </rPr>
          <t>Introduzca un número con dos decimales como máximo</t>
        </r>
      </text>
    </comment>
    <comment ref="F45" authorId="2" shapeId="0">
      <text>
        <r>
          <rPr>
            <sz val="11"/>
            <color theme="1"/>
            <rFont val="Calibri"/>
            <family val="2"/>
            <scheme val="minor"/>
          </rPr>
          <t>Monto calculado automáticamente por el sistema</t>
        </r>
      </text>
    </comment>
    <comment ref="A50" authorId="2" shapeId="0">
      <text>
        <r>
          <rPr>
            <sz val="11"/>
            <color theme="1"/>
            <rFont val="Calibri"/>
            <family val="2"/>
            <scheme val="minor"/>
          </rPr>
          <t>Introducir un texto con el nombre o referencia de la contratación</t>
        </r>
      </text>
    </comment>
    <comment ref="B50" authorId="2" shapeId="0">
      <text>
        <r>
          <rPr>
            <sz val="11"/>
            <color theme="1"/>
            <rFont val="Calibri"/>
            <family val="2"/>
            <scheme val="minor"/>
          </rPr>
          <t>Introduzca un texto con la finalidad de la contratación</t>
        </r>
      </text>
    </comment>
    <comment ref="C50" authorId="2" shapeId="0">
      <text>
        <r>
          <rPr>
            <sz val="11"/>
            <color theme="1"/>
            <rFont val="Calibri"/>
            <family val="2"/>
            <scheme val="minor"/>
          </rPr>
          <t>Seleccionar un valor del listado</t>
        </r>
      </text>
    </comment>
    <comment ref="D50" authorId="2" shapeId="0">
      <text>
        <r>
          <rPr>
            <sz val="11"/>
            <color theme="1"/>
            <rFont val="Calibri"/>
            <family val="2"/>
            <scheme val="minor"/>
          </rPr>
          <t>Seleccione el tipo de procedimiento</t>
        </r>
      </text>
    </comment>
    <comment ref="E50" authorId="2" shapeId="0">
      <text>
        <r>
          <rPr>
            <sz val="11"/>
            <color theme="1"/>
            <rFont val="Calibri"/>
            <family val="2"/>
            <scheme val="minor"/>
          </rPr>
          <t>Seleccione un valor de la lista</t>
        </r>
      </text>
    </comment>
    <comment ref="F50" authorId="2" shapeId="0">
      <text>
        <r>
          <rPr>
            <sz val="11"/>
            <color theme="1"/>
            <rFont val="Calibri"/>
            <family val="2"/>
            <scheme val="minor"/>
          </rPr>
          <t>Introduzca el código SNIP</t>
        </r>
      </text>
    </comment>
    <comment ref="C51" authorId="2" shapeId="0">
      <text>
        <r>
          <rPr>
            <sz val="11"/>
            <color theme="1"/>
            <rFont val="Calibri"/>
            <family val="2"/>
            <scheme val="minor"/>
          </rPr>
          <t>Introduzca la fecha de inicio del proceso, en formato dd-mm-aaaa</t>
        </r>
      </text>
    </comment>
    <comment ref="F5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 authorId="2" shapeId="0">
      <text/>
    </comment>
    <comment ref="C53" authorId="2" shapeId="0">
      <text>
        <r>
          <rPr>
            <sz val="11"/>
            <color theme="1"/>
            <rFont val="Calibri"/>
            <family val="2"/>
            <scheme val="minor"/>
          </rPr>
          <t>Introduzca la fecha prevista de adjudicación, en formato dd-mm-aaaa</t>
        </r>
      </text>
    </comment>
    <comment ref="F53" authorId="2" shapeId="0">
      <text/>
    </comment>
    <comment ref="F54" authorId="2" shapeId="0">
      <text/>
    </comment>
    <comment ref="A56" authorId="2" shapeId="0">
      <text>
        <r>
          <rPr>
            <sz val="11"/>
            <color theme="1"/>
            <rFont val="Calibri"/>
            <family val="2"/>
            <scheme val="minor"/>
          </rPr>
          <t>Introduzca un codigo UNSPSC</t>
        </r>
      </text>
    </comment>
    <comment ref="B56" authorId="2" shapeId="0">
      <text>
        <r>
          <rPr>
            <sz val="11"/>
            <color theme="1"/>
            <rFont val="Calibri"/>
            <family val="2"/>
            <scheme val="minor"/>
          </rPr>
          <t>Descripción calculada automáticamente a partir de código del artículo</t>
        </r>
      </text>
    </comment>
    <comment ref="C56" authorId="2" shapeId="0">
      <text>
        <r>
          <rPr>
            <sz val="11"/>
            <color theme="1"/>
            <rFont val="Calibri"/>
            <family val="2"/>
            <scheme val="minor"/>
          </rPr>
          <t>Seleccione un valor de la lista</t>
        </r>
      </text>
    </comment>
    <comment ref="D56" authorId="2" shapeId="0">
      <text>
        <r>
          <rPr>
            <sz val="11"/>
            <color theme="1"/>
            <rFont val="Calibri"/>
            <family val="2"/>
            <scheme val="minor"/>
          </rPr>
          <t>Introduzca un número con dos decimales como máximo. Debe ser igual o mayor a la "Cantidad Real Consumida"</t>
        </r>
      </text>
    </comment>
    <comment ref="E56" authorId="2" shapeId="0">
      <text>
        <r>
          <rPr>
            <sz val="11"/>
            <color theme="1"/>
            <rFont val="Calibri"/>
            <family val="2"/>
            <scheme val="minor"/>
          </rPr>
          <t>Introduzca un número con dos decimales como máximo</t>
        </r>
      </text>
    </comment>
    <comment ref="F56" authorId="2" shapeId="0">
      <text>
        <r>
          <rPr>
            <sz val="11"/>
            <color theme="1"/>
            <rFont val="Calibri"/>
            <family val="2"/>
            <scheme val="minor"/>
          </rPr>
          <t>Monto calculado automáticamente por el sistema</t>
        </r>
      </text>
    </comment>
    <comment ref="A61" authorId="2" shapeId="0">
      <text>
        <r>
          <rPr>
            <sz val="11"/>
            <color theme="1"/>
            <rFont val="Calibri"/>
            <family val="2"/>
            <scheme val="minor"/>
          </rPr>
          <t>Introducir un texto con el nombre o referencia de la contratación</t>
        </r>
      </text>
    </comment>
    <comment ref="B61" authorId="2" shapeId="0">
      <text>
        <r>
          <rPr>
            <sz val="11"/>
            <color theme="1"/>
            <rFont val="Calibri"/>
            <family val="2"/>
            <scheme val="minor"/>
          </rPr>
          <t>Introduzca un texto con la finalidad de la contratación</t>
        </r>
      </text>
    </comment>
    <comment ref="C61" authorId="2" shapeId="0">
      <text>
        <r>
          <rPr>
            <sz val="11"/>
            <color theme="1"/>
            <rFont val="Calibri"/>
            <family val="2"/>
            <scheme val="minor"/>
          </rPr>
          <t>Seleccionar un valor del listado</t>
        </r>
      </text>
    </comment>
    <comment ref="D61" authorId="2" shapeId="0">
      <text>
        <r>
          <rPr>
            <sz val="11"/>
            <color theme="1"/>
            <rFont val="Calibri"/>
            <family val="2"/>
            <scheme val="minor"/>
          </rPr>
          <t>Seleccione el tipo de procedimiento</t>
        </r>
      </text>
    </comment>
    <comment ref="E61" authorId="2" shapeId="0">
      <text>
        <r>
          <rPr>
            <sz val="11"/>
            <color theme="1"/>
            <rFont val="Calibri"/>
            <family val="2"/>
            <scheme val="minor"/>
          </rPr>
          <t>Seleccione un valor de la lista</t>
        </r>
      </text>
    </comment>
    <comment ref="F61" authorId="2" shapeId="0">
      <text>
        <r>
          <rPr>
            <sz val="11"/>
            <color theme="1"/>
            <rFont val="Calibri"/>
            <family val="2"/>
            <scheme val="minor"/>
          </rPr>
          <t>Introduzca el código SNIP</t>
        </r>
      </text>
    </comment>
    <comment ref="C62" authorId="2" shapeId="0">
      <text>
        <r>
          <rPr>
            <sz val="11"/>
            <color theme="1"/>
            <rFont val="Calibri"/>
            <family val="2"/>
            <scheme val="minor"/>
          </rPr>
          <t>Introduzca la fecha de inicio del proceso, en formato dd-mm-aaaa</t>
        </r>
      </text>
    </comment>
    <comment ref="F6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 authorId="2" shapeId="0">
      <text/>
    </comment>
    <comment ref="C64" authorId="2" shapeId="0">
      <text>
        <r>
          <rPr>
            <sz val="11"/>
            <color theme="1"/>
            <rFont val="Calibri"/>
            <family val="2"/>
            <scheme val="minor"/>
          </rPr>
          <t>Introduzca la fecha prevista de adjudicación, en formato dd-mm-aaaa</t>
        </r>
      </text>
    </comment>
    <comment ref="F64" authorId="2" shapeId="0">
      <text/>
    </comment>
    <comment ref="F65" authorId="2" shapeId="0">
      <text/>
    </comment>
    <comment ref="A67" authorId="2" shapeId="0">
      <text>
        <r>
          <rPr>
            <sz val="11"/>
            <color theme="1"/>
            <rFont val="Calibri"/>
            <family val="2"/>
            <scheme val="minor"/>
          </rPr>
          <t>Introduzca un codigo UNSPSC</t>
        </r>
      </text>
    </comment>
    <comment ref="B67" authorId="2" shapeId="0">
      <text>
        <r>
          <rPr>
            <sz val="11"/>
            <color theme="1"/>
            <rFont val="Calibri"/>
            <family val="2"/>
            <scheme val="minor"/>
          </rPr>
          <t>Descripción calculada automáticamente a partir de código del artículo</t>
        </r>
      </text>
    </comment>
    <comment ref="C67" authorId="2" shapeId="0">
      <text>
        <r>
          <rPr>
            <sz val="11"/>
            <color theme="1"/>
            <rFont val="Calibri"/>
            <family val="2"/>
            <scheme val="minor"/>
          </rPr>
          <t>Seleccione un valor de la lista</t>
        </r>
      </text>
    </comment>
    <comment ref="D67" authorId="2" shapeId="0">
      <text>
        <r>
          <rPr>
            <sz val="11"/>
            <color theme="1"/>
            <rFont val="Calibri"/>
            <family val="2"/>
            <scheme val="minor"/>
          </rPr>
          <t>Introduzca un número con dos decimales como máximo. Debe ser igual o mayor a la "Cantidad Real Consumida"</t>
        </r>
      </text>
    </comment>
    <comment ref="E67" authorId="2" shapeId="0">
      <text>
        <r>
          <rPr>
            <sz val="11"/>
            <color theme="1"/>
            <rFont val="Calibri"/>
            <family val="2"/>
            <scheme val="minor"/>
          </rPr>
          <t>Introduzca un número con dos decimales como máximo</t>
        </r>
      </text>
    </comment>
    <comment ref="F67" authorId="2" shapeId="0">
      <text>
        <r>
          <rPr>
            <sz val="11"/>
            <color theme="1"/>
            <rFont val="Calibri"/>
            <family val="2"/>
            <scheme val="minor"/>
          </rPr>
          <t>Monto calculado automáticamente por el sistema</t>
        </r>
      </text>
    </comment>
    <comment ref="A72" authorId="2" shapeId="0">
      <text>
        <r>
          <rPr>
            <sz val="11"/>
            <color theme="1"/>
            <rFont val="Calibri"/>
            <family val="2"/>
            <scheme val="minor"/>
          </rPr>
          <t>Introducir un texto con el nombre o referencia de la contratación</t>
        </r>
      </text>
    </comment>
    <comment ref="B72" authorId="2" shapeId="0">
      <text>
        <r>
          <rPr>
            <sz val="11"/>
            <color theme="1"/>
            <rFont val="Calibri"/>
            <family val="2"/>
            <scheme val="minor"/>
          </rPr>
          <t>Introduzca un texto con la finalidad de la contratación</t>
        </r>
      </text>
    </comment>
    <comment ref="C72" authorId="2" shapeId="0">
      <text>
        <r>
          <rPr>
            <sz val="11"/>
            <color theme="1"/>
            <rFont val="Calibri"/>
            <family val="2"/>
            <scheme val="minor"/>
          </rPr>
          <t>Seleccionar un valor del listado</t>
        </r>
      </text>
    </comment>
    <comment ref="D72" authorId="2" shapeId="0">
      <text>
        <r>
          <rPr>
            <sz val="11"/>
            <color theme="1"/>
            <rFont val="Calibri"/>
            <family val="2"/>
            <scheme val="minor"/>
          </rPr>
          <t>Seleccione el tipo de procedimiento</t>
        </r>
      </text>
    </comment>
    <comment ref="E72" authorId="2" shapeId="0">
      <text>
        <r>
          <rPr>
            <sz val="11"/>
            <color theme="1"/>
            <rFont val="Calibri"/>
            <family val="2"/>
            <scheme val="minor"/>
          </rPr>
          <t>Seleccione un valor de la lista</t>
        </r>
      </text>
    </comment>
    <comment ref="F72" authorId="2" shapeId="0">
      <text>
        <r>
          <rPr>
            <sz val="11"/>
            <color theme="1"/>
            <rFont val="Calibri"/>
            <family val="2"/>
            <scheme val="minor"/>
          </rPr>
          <t>Introduzca el código SNIP</t>
        </r>
      </text>
    </comment>
    <comment ref="C73" authorId="2" shapeId="0">
      <text>
        <r>
          <rPr>
            <sz val="11"/>
            <color theme="1"/>
            <rFont val="Calibri"/>
            <family val="2"/>
            <scheme val="minor"/>
          </rPr>
          <t>Introduzca la fecha de inicio del proceso, en formato dd-mm-aaaa</t>
        </r>
      </text>
    </comment>
    <comment ref="F7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 authorId="2" shapeId="0">
      <text/>
    </comment>
    <comment ref="C75" authorId="2" shapeId="0">
      <text>
        <r>
          <rPr>
            <sz val="11"/>
            <color theme="1"/>
            <rFont val="Calibri"/>
            <family val="2"/>
            <scheme val="minor"/>
          </rPr>
          <t>Introduzca la fecha prevista de adjudicación, en formato dd-mm-aaaa</t>
        </r>
      </text>
    </comment>
    <comment ref="F75" authorId="2" shapeId="0">
      <text/>
    </comment>
    <comment ref="F76" authorId="2" shapeId="0">
      <text/>
    </comment>
    <comment ref="A78" authorId="2" shapeId="0">
      <text>
        <r>
          <rPr>
            <sz val="11"/>
            <color theme="1"/>
            <rFont val="Calibri"/>
            <family val="2"/>
            <scheme val="minor"/>
          </rPr>
          <t>Introduzca un codigo UNSPSC</t>
        </r>
      </text>
    </comment>
    <comment ref="B78" authorId="2" shapeId="0">
      <text>
        <r>
          <rPr>
            <sz val="11"/>
            <color theme="1"/>
            <rFont val="Calibri"/>
            <family val="2"/>
            <scheme val="minor"/>
          </rPr>
          <t>Descripción calculada automáticamente a partir de código del artículo</t>
        </r>
      </text>
    </comment>
    <comment ref="C78" authorId="2" shapeId="0">
      <text>
        <r>
          <rPr>
            <sz val="11"/>
            <color theme="1"/>
            <rFont val="Calibri"/>
            <family val="2"/>
            <scheme val="minor"/>
          </rPr>
          <t>Seleccione un valor de la lista</t>
        </r>
      </text>
    </comment>
    <comment ref="D78" authorId="2" shapeId="0">
      <text>
        <r>
          <rPr>
            <sz val="11"/>
            <color theme="1"/>
            <rFont val="Calibri"/>
            <family val="2"/>
            <scheme val="minor"/>
          </rPr>
          <t>Introduzca un número con dos decimales como máximo. Debe ser igual o mayor a la "Cantidad Real Consumida"</t>
        </r>
      </text>
    </comment>
    <comment ref="E78" authorId="2" shapeId="0">
      <text>
        <r>
          <rPr>
            <sz val="11"/>
            <color theme="1"/>
            <rFont val="Calibri"/>
            <family val="2"/>
            <scheme val="minor"/>
          </rPr>
          <t>Introduzca un número con dos decimales como máximo</t>
        </r>
      </text>
    </comment>
    <comment ref="F78" authorId="2" shapeId="0">
      <text>
        <r>
          <rPr>
            <sz val="11"/>
            <color theme="1"/>
            <rFont val="Calibri"/>
            <family val="2"/>
            <scheme val="minor"/>
          </rPr>
          <t>Monto calculado automáticamente por el sistema</t>
        </r>
      </text>
    </comment>
    <comment ref="A92" authorId="2" shapeId="0">
      <text>
        <r>
          <rPr>
            <sz val="11"/>
            <color theme="1"/>
            <rFont val="Calibri"/>
            <family val="2"/>
            <scheme val="minor"/>
          </rPr>
          <t>Introducir un texto con el nombre o referencia de la contratación</t>
        </r>
      </text>
    </comment>
    <comment ref="B92" authorId="2" shapeId="0">
      <text>
        <r>
          <rPr>
            <sz val="11"/>
            <color theme="1"/>
            <rFont val="Calibri"/>
            <family val="2"/>
            <scheme val="minor"/>
          </rPr>
          <t>Introduzca un texto con la finalidad de la contratación</t>
        </r>
      </text>
    </comment>
    <comment ref="C92" authorId="2" shapeId="0">
      <text>
        <r>
          <rPr>
            <sz val="11"/>
            <color theme="1"/>
            <rFont val="Calibri"/>
            <family val="2"/>
            <scheme val="minor"/>
          </rPr>
          <t>Seleccionar un valor del listado</t>
        </r>
      </text>
    </comment>
    <comment ref="D92" authorId="2" shapeId="0">
      <text>
        <r>
          <rPr>
            <sz val="11"/>
            <color theme="1"/>
            <rFont val="Calibri"/>
            <family val="2"/>
            <scheme val="minor"/>
          </rPr>
          <t>Seleccione el tipo de procedimiento</t>
        </r>
      </text>
    </comment>
    <comment ref="E92" authorId="2" shapeId="0">
      <text>
        <r>
          <rPr>
            <sz val="11"/>
            <color theme="1"/>
            <rFont val="Calibri"/>
            <family val="2"/>
            <scheme val="minor"/>
          </rPr>
          <t>Seleccione un valor de la lista</t>
        </r>
      </text>
    </comment>
    <comment ref="F92" authorId="2" shapeId="0">
      <text>
        <r>
          <rPr>
            <sz val="11"/>
            <color theme="1"/>
            <rFont val="Calibri"/>
            <family val="2"/>
            <scheme val="minor"/>
          </rPr>
          <t>Introduzca el código SNIP</t>
        </r>
      </text>
    </comment>
    <comment ref="C93" authorId="2" shapeId="0">
      <text>
        <r>
          <rPr>
            <sz val="11"/>
            <color theme="1"/>
            <rFont val="Calibri"/>
            <family val="2"/>
            <scheme val="minor"/>
          </rPr>
          <t>Introduzca la fecha de inicio del proceso, en formato dd-mm-aaaa</t>
        </r>
      </text>
    </comment>
    <comment ref="F9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4" authorId="2" shapeId="0">
      <text/>
    </comment>
    <comment ref="C95" authorId="2" shapeId="0">
      <text>
        <r>
          <rPr>
            <sz val="11"/>
            <color theme="1"/>
            <rFont val="Calibri"/>
            <family val="2"/>
            <scheme val="minor"/>
          </rPr>
          <t>Introduzca la fecha prevista de adjudicación, en formato dd-mm-aaaa</t>
        </r>
      </text>
    </comment>
    <comment ref="F95" authorId="2" shapeId="0">
      <text/>
    </comment>
    <comment ref="F96" authorId="2" shapeId="0">
      <text/>
    </comment>
    <comment ref="A98" authorId="2" shapeId="0">
      <text>
        <r>
          <rPr>
            <sz val="11"/>
            <color theme="1"/>
            <rFont val="Calibri"/>
            <family val="2"/>
            <scheme val="minor"/>
          </rPr>
          <t>Introduzca un codigo UNSPSC</t>
        </r>
      </text>
    </comment>
    <comment ref="B98" authorId="2" shapeId="0">
      <text>
        <r>
          <rPr>
            <sz val="11"/>
            <color theme="1"/>
            <rFont val="Calibri"/>
            <family val="2"/>
            <scheme val="minor"/>
          </rPr>
          <t>Descripción calculada automáticamente a partir de código del artículo</t>
        </r>
      </text>
    </comment>
    <comment ref="C98" authorId="2" shapeId="0">
      <text>
        <r>
          <rPr>
            <sz val="11"/>
            <color theme="1"/>
            <rFont val="Calibri"/>
            <family val="2"/>
            <scheme val="minor"/>
          </rPr>
          <t>Seleccione un valor de la lista</t>
        </r>
      </text>
    </comment>
    <comment ref="D98" authorId="2" shapeId="0">
      <text>
        <r>
          <rPr>
            <sz val="11"/>
            <color theme="1"/>
            <rFont val="Calibri"/>
            <family val="2"/>
            <scheme val="minor"/>
          </rPr>
          <t>Introduzca un número con dos decimales como máximo. Debe ser igual o mayor a la "Cantidad Real Consumida"</t>
        </r>
      </text>
    </comment>
    <comment ref="E98" authorId="2" shapeId="0">
      <text>
        <r>
          <rPr>
            <sz val="11"/>
            <color theme="1"/>
            <rFont val="Calibri"/>
            <family val="2"/>
            <scheme val="minor"/>
          </rPr>
          <t>Introduzca un número con dos decimales como máximo</t>
        </r>
      </text>
    </comment>
    <comment ref="F98" authorId="2" shapeId="0">
      <text>
        <r>
          <rPr>
            <sz val="11"/>
            <color theme="1"/>
            <rFont val="Calibri"/>
            <family val="2"/>
            <scheme val="minor"/>
          </rPr>
          <t>Monto calculado automáticamente por el sistema</t>
        </r>
      </text>
    </comment>
    <comment ref="A108" authorId="2" shapeId="0">
      <text>
        <r>
          <rPr>
            <sz val="11"/>
            <color theme="1"/>
            <rFont val="Calibri"/>
            <family val="2"/>
            <scheme val="minor"/>
          </rPr>
          <t>Introducir un texto con el nombre o referencia de la contratación</t>
        </r>
      </text>
    </comment>
    <comment ref="B108" authorId="2" shapeId="0">
      <text>
        <r>
          <rPr>
            <sz val="11"/>
            <color theme="1"/>
            <rFont val="Calibri"/>
            <family val="2"/>
            <scheme val="minor"/>
          </rPr>
          <t>Introduzca un texto con la finalidad de la contratación</t>
        </r>
      </text>
    </comment>
    <comment ref="C108" authorId="2" shapeId="0">
      <text>
        <r>
          <rPr>
            <sz val="11"/>
            <color theme="1"/>
            <rFont val="Calibri"/>
            <family val="2"/>
            <scheme val="minor"/>
          </rPr>
          <t>Seleccionar un valor del listado</t>
        </r>
      </text>
    </comment>
    <comment ref="D108" authorId="2" shapeId="0">
      <text>
        <r>
          <rPr>
            <sz val="11"/>
            <color theme="1"/>
            <rFont val="Calibri"/>
            <family val="2"/>
            <scheme val="minor"/>
          </rPr>
          <t>Seleccione el tipo de procedimiento</t>
        </r>
      </text>
    </comment>
    <comment ref="E108" authorId="2" shapeId="0">
      <text>
        <r>
          <rPr>
            <sz val="11"/>
            <color theme="1"/>
            <rFont val="Calibri"/>
            <family val="2"/>
            <scheme val="minor"/>
          </rPr>
          <t>Seleccione un valor de la lista</t>
        </r>
      </text>
    </comment>
    <comment ref="F108" authorId="2" shapeId="0">
      <text>
        <r>
          <rPr>
            <sz val="11"/>
            <color theme="1"/>
            <rFont val="Calibri"/>
            <family val="2"/>
            <scheme val="minor"/>
          </rPr>
          <t>Introduzca el código SNIP</t>
        </r>
      </text>
    </comment>
    <comment ref="C109" authorId="2" shapeId="0">
      <text>
        <r>
          <rPr>
            <sz val="11"/>
            <color theme="1"/>
            <rFont val="Calibri"/>
            <family val="2"/>
            <scheme val="minor"/>
          </rPr>
          <t>Introduzca la fecha de inicio del proceso, en formato dd-mm-aaaa</t>
        </r>
      </text>
    </comment>
    <comment ref="F10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 authorId="2" shapeId="0">
      <text/>
    </comment>
    <comment ref="C111" authorId="2" shapeId="0">
      <text>
        <r>
          <rPr>
            <sz val="11"/>
            <color theme="1"/>
            <rFont val="Calibri"/>
            <family val="2"/>
            <scheme val="minor"/>
          </rPr>
          <t>Introduzca la fecha prevista de adjudicación, en formato dd-mm-aaaa</t>
        </r>
      </text>
    </comment>
    <comment ref="F111" authorId="2" shapeId="0">
      <text/>
    </comment>
    <comment ref="F112" authorId="2" shapeId="0">
      <text/>
    </comment>
    <comment ref="A114" authorId="2" shapeId="0">
      <text>
        <r>
          <rPr>
            <sz val="11"/>
            <color theme="1"/>
            <rFont val="Calibri"/>
            <family val="2"/>
            <scheme val="minor"/>
          </rPr>
          <t>Introduzca un codigo UNSPSC</t>
        </r>
      </text>
    </comment>
    <comment ref="B114" authorId="2" shapeId="0">
      <text>
        <r>
          <rPr>
            <sz val="11"/>
            <color theme="1"/>
            <rFont val="Calibri"/>
            <family val="2"/>
            <scheme val="minor"/>
          </rPr>
          <t>Descripción calculada automáticamente a partir de código del artículo</t>
        </r>
      </text>
    </comment>
    <comment ref="C114" authorId="2" shapeId="0">
      <text>
        <r>
          <rPr>
            <sz val="11"/>
            <color theme="1"/>
            <rFont val="Calibri"/>
            <family val="2"/>
            <scheme val="minor"/>
          </rPr>
          <t>Seleccione un valor de la lista</t>
        </r>
      </text>
    </comment>
    <comment ref="D114" authorId="2" shapeId="0">
      <text>
        <r>
          <rPr>
            <sz val="11"/>
            <color theme="1"/>
            <rFont val="Calibri"/>
            <family val="2"/>
            <scheme val="minor"/>
          </rPr>
          <t>Introduzca un número con dos decimales como máximo. Debe ser igual o mayor a la "Cantidad Real Consumida"</t>
        </r>
      </text>
    </comment>
    <comment ref="E114" authorId="2" shapeId="0">
      <text>
        <r>
          <rPr>
            <sz val="11"/>
            <color theme="1"/>
            <rFont val="Calibri"/>
            <family val="2"/>
            <scheme val="minor"/>
          </rPr>
          <t>Introduzca un número con dos decimales como máximo</t>
        </r>
      </text>
    </comment>
    <comment ref="F114" authorId="2" shapeId="0">
      <text>
        <r>
          <rPr>
            <sz val="11"/>
            <color theme="1"/>
            <rFont val="Calibri"/>
            <family val="2"/>
            <scheme val="minor"/>
          </rPr>
          <t>Monto calculado automáticamente por el sistema</t>
        </r>
      </text>
    </comment>
    <comment ref="A119" authorId="2" shapeId="0">
      <text>
        <r>
          <rPr>
            <sz val="11"/>
            <color theme="1"/>
            <rFont val="Calibri"/>
            <family val="2"/>
            <scheme val="minor"/>
          </rPr>
          <t>Introducir un texto con el nombre o referencia de la contratación</t>
        </r>
      </text>
    </comment>
    <comment ref="B119" authorId="2" shapeId="0">
      <text>
        <r>
          <rPr>
            <sz val="11"/>
            <color theme="1"/>
            <rFont val="Calibri"/>
            <family val="2"/>
            <scheme val="minor"/>
          </rPr>
          <t>Introduzca un texto con la finalidad de la contratación</t>
        </r>
      </text>
    </comment>
    <comment ref="C119" authorId="2" shapeId="0">
      <text>
        <r>
          <rPr>
            <sz val="11"/>
            <color theme="1"/>
            <rFont val="Calibri"/>
            <family val="2"/>
            <scheme val="minor"/>
          </rPr>
          <t>Seleccionar un valor del listado</t>
        </r>
      </text>
    </comment>
    <comment ref="D119" authorId="2" shapeId="0">
      <text>
        <r>
          <rPr>
            <sz val="11"/>
            <color theme="1"/>
            <rFont val="Calibri"/>
            <family val="2"/>
            <scheme val="minor"/>
          </rPr>
          <t>Seleccione el tipo de procedimiento</t>
        </r>
      </text>
    </comment>
    <comment ref="E119" authorId="2" shapeId="0">
      <text>
        <r>
          <rPr>
            <sz val="11"/>
            <color theme="1"/>
            <rFont val="Calibri"/>
            <family val="2"/>
            <scheme val="minor"/>
          </rPr>
          <t>Seleccione un valor de la lista</t>
        </r>
      </text>
    </comment>
    <comment ref="F119" authorId="2" shapeId="0">
      <text>
        <r>
          <rPr>
            <sz val="11"/>
            <color theme="1"/>
            <rFont val="Calibri"/>
            <family val="2"/>
            <scheme val="minor"/>
          </rPr>
          <t>Introduzca el código SNIP</t>
        </r>
      </text>
    </comment>
    <comment ref="C120" authorId="2" shapeId="0">
      <text>
        <r>
          <rPr>
            <sz val="11"/>
            <color theme="1"/>
            <rFont val="Calibri"/>
            <family val="2"/>
            <scheme val="minor"/>
          </rPr>
          <t>Introduzca la fecha de inicio del proceso, en formato dd-mm-aaaa</t>
        </r>
      </text>
    </comment>
    <comment ref="F12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1" authorId="2" shapeId="0">
      <text/>
    </comment>
    <comment ref="C122" authorId="2" shapeId="0">
      <text>
        <r>
          <rPr>
            <sz val="11"/>
            <color theme="1"/>
            <rFont val="Calibri"/>
            <family val="2"/>
            <scheme val="minor"/>
          </rPr>
          <t>Introduzca la fecha prevista de adjudicación, en formato dd-mm-aaaa</t>
        </r>
      </text>
    </comment>
    <comment ref="F122" authorId="2" shapeId="0">
      <text/>
    </comment>
    <comment ref="F123" authorId="2" shapeId="0">
      <text/>
    </comment>
    <comment ref="A125" authorId="2" shapeId="0">
      <text>
        <r>
          <rPr>
            <sz val="11"/>
            <color theme="1"/>
            <rFont val="Calibri"/>
            <family val="2"/>
            <scheme val="minor"/>
          </rPr>
          <t>Introduzca un codigo UNSPSC</t>
        </r>
      </text>
    </comment>
    <comment ref="B125" authorId="2" shapeId="0">
      <text>
        <r>
          <rPr>
            <sz val="11"/>
            <color theme="1"/>
            <rFont val="Calibri"/>
            <family val="2"/>
            <scheme val="minor"/>
          </rPr>
          <t>Descripción calculada automáticamente a partir de código del artículo</t>
        </r>
      </text>
    </comment>
    <comment ref="C125" authorId="2" shapeId="0">
      <text>
        <r>
          <rPr>
            <sz val="11"/>
            <color theme="1"/>
            <rFont val="Calibri"/>
            <family val="2"/>
            <scheme val="minor"/>
          </rPr>
          <t>Seleccione un valor de la lista</t>
        </r>
      </text>
    </comment>
    <comment ref="D125" authorId="2" shapeId="0">
      <text>
        <r>
          <rPr>
            <sz val="11"/>
            <color theme="1"/>
            <rFont val="Calibri"/>
            <family val="2"/>
            <scheme val="minor"/>
          </rPr>
          <t>Introduzca un número con dos decimales como máximo. Debe ser igual o mayor a la "Cantidad Real Consumida"</t>
        </r>
      </text>
    </comment>
    <comment ref="E125" authorId="2" shapeId="0">
      <text>
        <r>
          <rPr>
            <sz val="11"/>
            <color theme="1"/>
            <rFont val="Calibri"/>
            <family val="2"/>
            <scheme val="minor"/>
          </rPr>
          <t>Introduzca un número con dos decimales como máximo</t>
        </r>
      </text>
    </comment>
    <comment ref="F125" authorId="2" shapeId="0">
      <text>
        <r>
          <rPr>
            <sz val="11"/>
            <color theme="1"/>
            <rFont val="Calibri"/>
            <family val="2"/>
            <scheme val="minor"/>
          </rPr>
          <t>Monto calculado automáticamente por el sistema</t>
        </r>
      </text>
    </comment>
    <comment ref="A176" authorId="2" shapeId="0">
      <text>
        <r>
          <rPr>
            <sz val="11"/>
            <color theme="1"/>
            <rFont val="Calibri"/>
            <family val="2"/>
            <scheme val="minor"/>
          </rPr>
          <t>Introducir un texto con el nombre o referencia de la contratación</t>
        </r>
      </text>
    </comment>
    <comment ref="B176" authorId="2" shapeId="0">
      <text>
        <r>
          <rPr>
            <sz val="11"/>
            <color theme="1"/>
            <rFont val="Calibri"/>
            <family val="2"/>
            <scheme val="minor"/>
          </rPr>
          <t>Introduzca un texto con la finalidad de la contratación</t>
        </r>
      </text>
    </comment>
    <comment ref="C176" authorId="2" shapeId="0">
      <text>
        <r>
          <rPr>
            <sz val="11"/>
            <color theme="1"/>
            <rFont val="Calibri"/>
            <family val="2"/>
            <scheme val="minor"/>
          </rPr>
          <t>Seleccionar un valor del listado</t>
        </r>
      </text>
    </comment>
    <comment ref="D176" authorId="2" shapeId="0">
      <text>
        <r>
          <rPr>
            <sz val="11"/>
            <color theme="1"/>
            <rFont val="Calibri"/>
            <family val="2"/>
            <scheme val="minor"/>
          </rPr>
          <t>Seleccione el tipo de procedimiento</t>
        </r>
      </text>
    </comment>
    <comment ref="E176" authorId="2" shapeId="0">
      <text>
        <r>
          <rPr>
            <sz val="11"/>
            <color theme="1"/>
            <rFont val="Calibri"/>
            <family val="2"/>
            <scheme val="minor"/>
          </rPr>
          <t>Seleccione un valor de la lista</t>
        </r>
      </text>
    </comment>
    <comment ref="F176" authorId="2" shapeId="0">
      <text>
        <r>
          <rPr>
            <sz val="11"/>
            <color theme="1"/>
            <rFont val="Calibri"/>
            <family val="2"/>
            <scheme val="minor"/>
          </rPr>
          <t>Introduzca el código SNIP</t>
        </r>
      </text>
    </comment>
    <comment ref="C177" authorId="2" shapeId="0">
      <text>
        <r>
          <rPr>
            <sz val="11"/>
            <color theme="1"/>
            <rFont val="Calibri"/>
            <family val="2"/>
            <scheme val="minor"/>
          </rPr>
          <t>Introduzca la fecha de inicio del proceso, en formato dd-mm-aaaa</t>
        </r>
      </text>
    </comment>
    <comment ref="F17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8" authorId="2" shapeId="0">
      <text/>
    </comment>
    <comment ref="C179" authorId="2" shapeId="0">
      <text>
        <r>
          <rPr>
            <sz val="11"/>
            <color theme="1"/>
            <rFont val="Calibri"/>
            <family val="2"/>
            <scheme val="minor"/>
          </rPr>
          <t>Introduzca la fecha prevista de adjudicación, en formato dd-mm-aaaa</t>
        </r>
      </text>
    </comment>
    <comment ref="F179" authorId="2" shapeId="0">
      <text/>
    </comment>
    <comment ref="F180" authorId="2" shapeId="0">
      <text/>
    </comment>
    <comment ref="A182" authorId="2" shapeId="0">
      <text>
        <r>
          <rPr>
            <sz val="11"/>
            <color theme="1"/>
            <rFont val="Calibri"/>
            <family val="2"/>
            <scheme val="minor"/>
          </rPr>
          <t>Introduzca un codigo UNSPSC</t>
        </r>
      </text>
    </comment>
    <comment ref="B182" authorId="2" shapeId="0">
      <text>
        <r>
          <rPr>
            <sz val="11"/>
            <color theme="1"/>
            <rFont val="Calibri"/>
            <family val="2"/>
            <scheme val="minor"/>
          </rPr>
          <t>Descripción calculada automáticamente a partir de código del artículo</t>
        </r>
      </text>
    </comment>
    <comment ref="C182" authorId="2" shapeId="0">
      <text>
        <r>
          <rPr>
            <sz val="11"/>
            <color theme="1"/>
            <rFont val="Calibri"/>
            <family val="2"/>
            <scheme val="minor"/>
          </rPr>
          <t>Seleccione un valor de la lista</t>
        </r>
      </text>
    </comment>
    <comment ref="D182" authorId="2" shapeId="0">
      <text>
        <r>
          <rPr>
            <sz val="11"/>
            <color theme="1"/>
            <rFont val="Calibri"/>
            <family val="2"/>
            <scheme val="minor"/>
          </rPr>
          <t>Introduzca un número con dos decimales como máximo. Debe ser igual o mayor a la "Cantidad Real Consumida"</t>
        </r>
      </text>
    </comment>
    <comment ref="E182" authorId="2" shapeId="0">
      <text>
        <r>
          <rPr>
            <sz val="11"/>
            <color theme="1"/>
            <rFont val="Calibri"/>
            <family val="2"/>
            <scheme val="minor"/>
          </rPr>
          <t>Introduzca un número con dos decimales como máximo</t>
        </r>
      </text>
    </comment>
    <comment ref="F182" authorId="2" shapeId="0">
      <text>
        <r>
          <rPr>
            <sz val="11"/>
            <color theme="1"/>
            <rFont val="Calibri"/>
            <family val="2"/>
            <scheme val="minor"/>
          </rPr>
          <t>Monto calculado automáticamente por el sistema</t>
        </r>
      </text>
    </comment>
    <comment ref="A233" authorId="2" shapeId="0">
      <text>
        <r>
          <rPr>
            <sz val="11"/>
            <color theme="1"/>
            <rFont val="Calibri"/>
            <family val="2"/>
            <scheme val="minor"/>
          </rPr>
          <t>Introducir un texto con el nombre o referencia de la contratación</t>
        </r>
      </text>
    </comment>
    <comment ref="B233" authorId="2" shapeId="0">
      <text>
        <r>
          <rPr>
            <sz val="11"/>
            <color theme="1"/>
            <rFont val="Calibri"/>
            <family val="2"/>
            <scheme val="minor"/>
          </rPr>
          <t>Introduzca un texto con la finalidad de la contratación</t>
        </r>
      </text>
    </comment>
    <comment ref="C233" authorId="2" shapeId="0">
      <text>
        <r>
          <rPr>
            <sz val="11"/>
            <color theme="1"/>
            <rFont val="Calibri"/>
            <family val="2"/>
            <scheme val="minor"/>
          </rPr>
          <t>Seleccionar un valor del listado</t>
        </r>
      </text>
    </comment>
    <comment ref="D233" authorId="2" shapeId="0">
      <text>
        <r>
          <rPr>
            <sz val="11"/>
            <color theme="1"/>
            <rFont val="Calibri"/>
            <family val="2"/>
            <scheme val="minor"/>
          </rPr>
          <t>Seleccione el tipo de procedimiento</t>
        </r>
      </text>
    </comment>
    <comment ref="E233" authorId="2" shapeId="0">
      <text>
        <r>
          <rPr>
            <sz val="11"/>
            <color theme="1"/>
            <rFont val="Calibri"/>
            <family val="2"/>
            <scheme val="minor"/>
          </rPr>
          <t>Seleccione un valor de la lista</t>
        </r>
      </text>
    </comment>
    <comment ref="F233" authorId="2" shapeId="0">
      <text>
        <r>
          <rPr>
            <sz val="11"/>
            <color theme="1"/>
            <rFont val="Calibri"/>
            <family val="2"/>
            <scheme val="minor"/>
          </rPr>
          <t>Introduzca el código SNIP</t>
        </r>
      </text>
    </comment>
    <comment ref="C234" authorId="2" shapeId="0">
      <text>
        <r>
          <rPr>
            <sz val="11"/>
            <color theme="1"/>
            <rFont val="Calibri"/>
            <family val="2"/>
            <scheme val="minor"/>
          </rPr>
          <t>Introduzca la fecha de inicio del proceso, en formato dd-mm-aaaa</t>
        </r>
      </text>
    </comment>
    <comment ref="F23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5" authorId="2" shapeId="0">
      <text/>
    </comment>
    <comment ref="C236" authorId="2" shapeId="0">
      <text>
        <r>
          <rPr>
            <sz val="11"/>
            <color theme="1"/>
            <rFont val="Calibri"/>
            <family val="2"/>
            <scheme val="minor"/>
          </rPr>
          <t>Introduzca la fecha prevista de adjudicación, en formato dd-mm-aaaa</t>
        </r>
      </text>
    </comment>
    <comment ref="F236" authorId="2" shapeId="0">
      <text/>
    </comment>
    <comment ref="F237" authorId="2" shapeId="0">
      <text/>
    </comment>
    <comment ref="A239" authorId="2" shapeId="0">
      <text>
        <r>
          <rPr>
            <sz val="11"/>
            <color theme="1"/>
            <rFont val="Calibri"/>
            <family val="2"/>
            <scheme val="minor"/>
          </rPr>
          <t>Introduzca un codigo UNSPSC</t>
        </r>
      </text>
    </comment>
    <comment ref="B239" authorId="2" shapeId="0">
      <text>
        <r>
          <rPr>
            <sz val="11"/>
            <color theme="1"/>
            <rFont val="Calibri"/>
            <family val="2"/>
            <scheme val="minor"/>
          </rPr>
          <t>Descripción calculada automáticamente a partir de código del artículo</t>
        </r>
      </text>
    </comment>
    <comment ref="C239" authorId="2" shapeId="0">
      <text>
        <r>
          <rPr>
            <sz val="11"/>
            <color theme="1"/>
            <rFont val="Calibri"/>
            <family val="2"/>
            <scheme val="minor"/>
          </rPr>
          <t>Seleccione un valor de la lista</t>
        </r>
      </text>
    </comment>
    <comment ref="D239" authorId="2" shapeId="0">
      <text>
        <r>
          <rPr>
            <sz val="11"/>
            <color theme="1"/>
            <rFont val="Calibri"/>
            <family val="2"/>
            <scheme val="minor"/>
          </rPr>
          <t>Introduzca un número con dos decimales como máximo. Debe ser igual o mayor a la "Cantidad Real Consumida"</t>
        </r>
      </text>
    </comment>
    <comment ref="E239" authorId="2" shapeId="0">
      <text>
        <r>
          <rPr>
            <sz val="11"/>
            <color theme="1"/>
            <rFont val="Calibri"/>
            <family val="2"/>
            <scheme val="minor"/>
          </rPr>
          <t>Introduzca un número con dos decimales como máximo</t>
        </r>
      </text>
    </comment>
    <comment ref="F239" authorId="2" shapeId="0">
      <text>
        <r>
          <rPr>
            <sz val="11"/>
            <color theme="1"/>
            <rFont val="Calibri"/>
            <family val="2"/>
            <scheme val="minor"/>
          </rPr>
          <t>Monto calculado automáticamente por el sistema</t>
        </r>
      </text>
    </comment>
    <comment ref="A281" authorId="2" shapeId="0">
      <text>
        <r>
          <rPr>
            <sz val="11"/>
            <color theme="1"/>
            <rFont val="Calibri"/>
            <family val="2"/>
            <scheme val="minor"/>
          </rPr>
          <t>Introducir un texto con el nombre o referencia de la contratación</t>
        </r>
      </text>
    </comment>
    <comment ref="B281" authorId="2" shapeId="0">
      <text>
        <r>
          <rPr>
            <sz val="11"/>
            <color theme="1"/>
            <rFont val="Calibri"/>
            <family val="2"/>
            <scheme val="minor"/>
          </rPr>
          <t>Introduzca un texto con la finalidad de la contratación</t>
        </r>
      </text>
    </comment>
    <comment ref="C281" authorId="2" shapeId="0">
      <text>
        <r>
          <rPr>
            <sz val="11"/>
            <color theme="1"/>
            <rFont val="Calibri"/>
            <family val="2"/>
            <scheme val="minor"/>
          </rPr>
          <t>Seleccionar un valor del listado</t>
        </r>
      </text>
    </comment>
    <comment ref="D281" authorId="2" shapeId="0">
      <text>
        <r>
          <rPr>
            <sz val="11"/>
            <color theme="1"/>
            <rFont val="Calibri"/>
            <family val="2"/>
            <scheme val="minor"/>
          </rPr>
          <t>Seleccione el tipo de procedimiento</t>
        </r>
      </text>
    </comment>
    <comment ref="E281" authorId="2" shapeId="0">
      <text>
        <r>
          <rPr>
            <sz val="11"/>
            <color theme="1"/>
            <rFont val="Calibri"/>
            <family val="2"/>
            <scheme val="minor"/>
          </rPr>
          <t>Seleccione un valor de la lista</t>
        </r>
      </text>
    </comment>
    <comment ref="F281" authorId="2" shapeId="0">
      <text>
        <r>
          <rPr>
            <sz val="11"/>
            <color theme="1"/>
            <rFont val="Calibri"/>
            <family val="2"/>
            <scheme val="minor"/>
          </rPr>
          <t>Introduzca el código SNIP</t>
        </r>
      </text>
    </comment>
    <comment ref="C282" authorId="2" shapeId="0">
      <text>
        <r>
          <rPr>
            <sz val="11"/>
            <color theme="1"/>
            <rFont val="Calibri"/>
            <family val="2"/>
            <scheme val="minor"/>
          </rPr>
          <t>Introduzca la fecha de inicio del proceso, en formato dd-mm-aaaa</t>
        </r>
      </text>
    </comment>
    <comment ref="F28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3" authorId="2" shapeId="0">
      <text/>
    </comment>
    <comment ref="C284" authorId="2" shapeId="0">
      <text>
        <r>
          <rPr>
            <sz val="11"/>
            <color theme="1"/>
            <rFont val="Calibri"/>
            <family val="2"/>
            <scheme val="minor"/>
          </rPr>
          <t>Introduzca la fecha prevista de adjudicación, en formato dd-mm-aaaa</t>
        </r>
      </text>
    </comment>
    <comment ref="F284" authorId="2" shapeId="0">
      <text/>
    </comment>
    <comment ref="F285" authorId="2" shapeId="0">
      <text/>
    </comment>
    <comment ref="A287" authorId="2" shapeId="0">
      <text>
        <r>
          <rPr>
            <sz val="11"/>
            <color theme="1"/>
            <rFont val="Calibri"/>
            <family val="2"/>
            <scheme val="minor"/>
          </rPr>
          <t>Introduzca un codigo UNSPSC</t>
        </r>
      </text>
    </comment>
    <comment ref="B287" authorId="2" shapeId="0">
      <text>
        <r>
          <rPr>
            <sz val="11"/>
            <color theme="1"/>
            <rFont val="Calibri"/>
            <family val="2"/>
            <scheme val="minor"/>
          </rPr>
          <t>Descripción calculada automáticamente a partir de código del artículo</t>
        </r>
      </text>
    </comment>
    <comment ref="C287" authorId="2" shapeId="0">
      <text>
        <r>
          <rPr>
            <sz val="11"/>
            <color theme="1"/>
            <rFont val="Calibri"/>
            <family val="2"/>
            <scheme val="minor"/>
          </rPr>
          <t>Seleccione un valor de la lista</t>
        </r>
      </text>
    </comment>
    <comment ref="D287" authorId="2" shapeId="0">
      <text>
        <r>
          <rPr>
            <sz val="11"/>
            <color theme="1"/>
            <rFont val="Calibri"/>
            <family val="2"/>
            <scheme val="minor"/>
          </rPr>
          <t>Introduzca un número con dos decimales como máximo. Debe ser igual o mayor a la "Cantidad Real Consumida"</t>
        </r>
      </text>
    </comment>
    <comment ref="E287" authorId="2" shapeId="0">
      <text>
        <r>
          <rPr>
            <sz val="11"/>
            <color theme="1"/>
            <rFont val="Calibri"/>
            <family val="2"/>
            <scheme val="minor"/>
          </rPr>
          <t>Introduzca un número con dos decimales como máximo</t>
        </r>
      </text>
    </comment>
    <comment ref="F287" authorId="2" shapeId="0">
      <text>
        <r>
          <rPr>
            <sz val="11"/>
            <color theme="1"/>
            <rFont val="Calibri"/>
            <family val="2"/>
            <scheme val="minor"/>
          </rPr>
          <t>Monto calculado automáticamente por el sistema</t>
        </r>
      </text>
    </comment>
    <comment ref="A329" authorId="2" shapeId="0">
      <text>
        <r>
          <rPr>
            <sz val="11"/>
            <color theme="1"/>
            <rFont val="Calibri"/>
            <family val="2"/>
            <scheme val="minor"/>
          </rPr>
          <t>Introducir un texto con el nombre o referencia de la contratación</t>
        </r>
      </text>
    </comment>
    <comment ref="B329" authorId="2" shapeId="0">
      <text>
        <r>
          <rPr>
            <sz val="11"/>
            <color theme="1"/>
            <rFont val="Calibri"/>
            <family val="2"/>
            <scheme val="minor"/>
          </rPr>
          <t>Introduzca un texto con la finalidad de la contratación</t>
        </r>
      </text>
    </comment>
    <comment ref="C329" authorId="2" shapeId="0">
      <text>
        <r>
          <rPr>
            <sz val="11"/>
            <color theme="1"/>
            <rFont val="Calibri"/>
            <family val="2"/>
            <scheme val="minor"/>
          </rPr>
          <t>Seleccionar un valor del listado</t>
        </r>
      </text>
    </comment>
    <comment ref="D329" authorId="2" shapeId="0">
      <text>
        <r>
          <rPr>
            <sz val="11"/>
            <color theme="1"/>
            <rFont val="Calibri"/>
            <family val="2"/>
            <scheme val="minor"/>
          </rPr>
          <t>Seleccione el tipo de procedimiento</t>
        </r>
      </text>
    </comment>
    <comment ref="E329" authorId="2" shapeId="0">
      <text>
        <r>
          <rPr>
            <sz val="11"/>
            <color theme="1"/>
            <rFont val="Calibri"/>
            <family val="2"/>
            <scheme val="minor"/>
          </rPr>
          <t>Seleccione un valor de la lista</t>
        </r>
      </text>
    </comment>
    <comment ref="F329" authorId="2" shapeId="0">
      <text>
        <r>
          <rPr>
            <sz val="11"/>
            <color theme="1"/>
            <rFont val="Calibri"/>
            <family val="2"/>
            <scheme val="minor"/>
          </rPr>
          <t>Introduzca el código SNIP</t>
        </r>
      </text>
    </comment>
    <comment ref="C330" authorId="2" shapeId="0">
      <text>
        <r>
          <rPr>
            <sz val="11"/>
            <color theme="1"/>
            <rFont val="Calibri"/>
            <family val="2"/>
            <scheme val="minor"/>
          </rPr>
          <t>Introduzca la fecha de inicio del proceso, en formato dd-mm-aaaa</t>
        </r>
      </text>
    </comment>
    <comment ref="F33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1" authorId="2" shapeId="0">
      <text/>
    </comment>
    <comment ref="C332" authorId="2" shapeId="0">
      <text>
        <r>
          <rPr>
            <sz val="11"/>
            <color theme="1"/>
            <rFont val="Calibri"/>
            <family val="2"/>
            <scheme val="minor"/>
          </rPr>
          <t>Introduzca la fecha prevista de adjudicación, en formato dd-mm-aaaa</t>
        </r>
      </text>
    </comment>
    <comment ref="F332" authorId="2" shapeId="0">
      <text/>
    </comment>
    <comment ref="F333" authorId="2" shapeId="0">
      <text/>
    </comment>
    <comment ref="A335" authorId="2" shapeId="0">
      <text>
        <r>
          <rPr>
            <sz val="11"/>
            <color theme="1"/>
            <rFont val="Calibri"/>
            <family val="2"/>
            <scheme val="minor"/>
          </rPr>
          <t>Introduzca un codigo UNSPSC</t>
        </r>
      </text>
    </comment>
    <comment ref="B335" authorId="2" shapeId="0">
      <text>
        <r>
          <rPr>
            <sz val="11"/>
            <color theme="1"/>
            <rFont val="Calibri"/>
            <family val="2"/>
            <scheme val="minor"/>
          </rPr>
          <t>Descripción calculada automáticamente a partir de código del artículo</t>
        </r>
      </text>
    </comment>
    <comment ref="C335" authorId="2" shapeId="0">
      <text>
        <r>
          <rPr>
            <sz val="11"/>
            <color theme="1"/>
            <rFont val="Calibri"/>
            <family val="2"/>
            <scheme val="minor"/>
          </rPr>
          <t>Seleccione un valor de la lista</t>
        </r>
      </text>
    </comment>
    <comment ref="D335" authorId="2" shapeId="0">
      <text>
        <r>
          <rPr>
            <sz val="11"/>
            <color theme="1"/>
            <rFont val="Calibri"/>
            <family val="2"/>
            <scheme val="minor"/>
          </rPr>
          <t>Introduzca un número con dos decimales como máximo. Debe ser igual o mayor a la "Cantidad Real Consumida"</t>
        </r>
      </text>
    </comment>
    <comment ref="E335" authorId="2" shapeId="0">
      <text>
        <r>
          <rPr>
            <sz val="11"/>
            <color theme="1"/>
            <rFont val="Calibri"/>
            <family val="2"/>
            <scheme val="minor"/>
          </rPr>
          <t>Introduzca un número con dos decimales como máximo</t>
        </r>
      </text>
    </comment>
    <comment ref="F335" authorId="2" shapeId="0">
      <text>
        <r>
          <rPr>
            <sz val="11"/>
            <color theme="1"/>
            <rFont val="Calibri"/>
            <family val="2"/>
            <scheme val="minor"/>
          </rPr>
          <t>Monto calculado automáticamente por el sistema</t>
        </r>
      </text>
    </comment>
    <comment ref="A363" authorId="2" shapeId="0">
      <text>
        <r>
          <rPr>
            <sz val="11"/>
            <color theme="1"/>
            <rFont val="Calibri"/>
            <family val="2"/>
            <scheme val="minor"/>
          </rPr>
          <t>Introducir un texto con el nombre o referencia de la contratación</t>
        </r>
      </text>
    </comment>
    <comment ref="B363" authorId="2" shapeId="0">
      <text>
        <r>
          <rPr>
            <sz val="11"/>
            <color theme="1"/>
            <rFont val="Calibri"/>
            <family val="2"/>
            <scheme val="minor"/>
          </rPr>
          <t>Introduzca un texto con la finalidad de la contratación</t>
        </r>
      </text>
    </comment>
    <comment ref="C363" authorId="2" shapeId="0">
      <text>
        <r>
          <rPr>
            <sz val="11"/>
            <color theme="1"/>
            <rFont val="Calibri"/>
            <family val="2"/>
            <scheme val="minor"/>
          </rPr>
          <t>Seleccionar un valor del listado</t>
        </r>
      </text>
    </comment>
    <comment ref="D363" authorId="2" shapeId="0">
      <text>
        <r>
          <rPr>
            <sz val="11"/>
            <color theme="1"/>
            <rFont val="Calibri"/>
            <family val="2"/>
            <scheme val="minor"/>
          </rPr>
          <t>Seleccione el tipo de procedimiento</t>
        </r>
      </text>
    </comment>
    <comment ref="E363" authorId="2" shapeId="0">
      <text>
        <r>
          <rPr>
            <sz val="11"/>
            <color theme="1"/>
            <rFont val="Calibri"/>
            <family val="2"/>
            <scheme val="minor"/>
          </rPr>
          <t>Seleccione un valor de la lista</t>
        </r>
      </text>
    </comment>
    <comment ref="F363" authorId="2" shapeId="0">
      <text>
        <r>
          <rPr>
            <sz val="11"/>
            <color theme="1"/>
            <rFont val="Calibri"/>
            <family val="2"/>
            <scheme val="minor"/>
          </rPr>
          <t>Introduzca el código SNIP</t>
        </r>
      </text>
    </comment>
    <comment ref="C364" authorId="2" shapeId="0">
      <text>
        <r>
          <rPr>
            <sz val="11"/>
            <color theme="1"/>
            <rFont val="Calibri"/>
            <family val="2"/>
            <scheme val="minor"/>
          </rPr>
          <t>Introduzca la fecha de inicio del proceso, en formato dd-mm-aaaa</t>
        </r>
      </text>
    </comment>
    <comment ref="F36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5" authorId="2" shapeId="0">
      <text/>
    </comment>
    <comment ref="C366" authorId="2" shapeId="0">
      <text>
        <r>
          <rPr>
            <sz val="11"/>
            <color theme="1"/>
            <rFont val="Calibri"/>
            <family val="2"/>
            <scheme val="minor"/>
          </rPr>
          <t>Introduzca la fecha prevista de adjudicación, en formato dd-mm-aaaa</t>
        </r>
      </text>
    </comment>
    <comment ref="F366" authorId="2" shapeId="0">
      <text/>
    </comment>
    <comment ref="F367" authorId="2" shapeId="0">
      <text/>
    </comment>
    <comment ref="A369" authorId="2" shapeId="0">
      <text>
        <r>
          <rPr>
            <sz val="11"/>
            <color theme="1"/>
            <rFont val="Calibri"/>
            <family val="2"/>
            <scheme val="minor"/>
          </rPr>
          <t>Introduzca un codigo UNSPSC</t>
        </r>
      </text>
    </comment>
    <comment ref="B369" authorId="2" shapeId="0">
      <text>
        <r>
          <rPr>
            <sz val="11"/>
            <color theme="1"/>
            <rFont val="Calibri"/>
            <family val="2"/>
            <scheme val="minor"/>
          </rPr>
          <t>Descripción calculada automáticamente a partir de código del artículo</t>
        </r>
      </text>
    </comment>
    <comment ref="C369" authorId="2" shapeId="0">
      <text>
        <r>
          <rPr>
            <sz val="11"/>
            <color theme="1"/>
            <rFont val="Calibri"/>
            <family val="2"/>
            <scheme val="minor"/>
          </rPr>
          <t>Seleccione un valor de la lista</t>
        </r>
      </text>
    </comment>
    <comment ref="D369" authorId="2" shapeId="0">
      <text>
        <r>
          <rPr>
            <sz val="11"/>
            <color theme="1"/>
            <rFont val="Calibri"/>
            <family val="2"/>
            <scheme val="minor"/>
          </rPr>
          <t>Introduzca un número con dos decimales como máximo. Debe ser igual o mayor a la "Cantidad Real Consumida"</t>
        </r>
      </text>
    </comment>
    <comment ref="E369" authorId="2" shapeId="0">
      <text>
        <r>
          <rPr>
            <sz val="11"/>
            <color theme="1"/>
            <rFont val="Calibri"/>
            <family val="2"/>
            <scheme val="minor"/>
          </rPr>
          <t>Introduzca un número con dos decimales como máximo</t>
        </r>
      </text>
    </comment>
    <comment ref="F369" authorId="2" shapeId="0">
      <text>
        <r>
          <rPr>
            <sz val="11"/>
            <color theme="1"/>
            <rFont val="Calibri"/>
            <family val="2"/>
            <scheme val="minor"/>
          </rPr>
          <t>Monto calculado automáticamente por el sistema</t>
        </r>
      </text>
    </comment>
    <comment ref="A374" authorId="2" shapeId="0">
      <text>
        <r>
          <rPr>
            <sz val="11"/>
            <color theme="1"/>
            <rFont val="Calibri"/>
            <family val="2"/>
            <scheme val="minor"/>
          </rPr>
          <t>Introducir un texto con el nombre o referencia de la contratación</t>
        </r>
      </text>
    </comment>
    <comment ref="B374" authorId="2" shapeId="0">
      <text>
        <r>
          <rPr>
            <sz val="11"/>
            <color theme="1"/>
            <rFont val="Calibri"/>
            <family val="2"/>
            <scheme val="minor"/>
          </rPr>
          <t>Introduzca un texto con la finalidad de la contratación</t>
        </r>
      </text>
    </comment>
    <comment ref="C374" authorId="2" shapeId="0">
      <text>
        <r>
          <rPr>
            <sz val="11"/>
            <color theme="1"/>
            <rFont val="Calibri"/>
            <family val="2"/>
            <scheme val="minor"/>
          </rPr>
          <t>Seleccionar un valor del listado</t>
        </r>
      </text>
    </comment>
    <comment ref="D374" authorId="2" shapeId="0">
      <text>
        <r>
          <rPr>
            <sz val="11"/>
            <color theme="1"/>
            <rFont val="Calibri"/>
            <family val="2"/>
            <scheme val="minor"/>
          </rPr>
          <t>Seleccione el tipo de procedimiento</t>
        </r>
      </text>
    </comment>
    <comment ref="E374" authorId="2" shapeId="0">
      <text>
        <r>
          <rPr>
            <sz val="11"/>
            <color theme="1"/>
            <rFont val="Calibri"/>
            <family val="2"/>
            <scheme val="minor"/>
          </rPr>
          <t>Seleccione un valor de la lista</t>
        </r>
      </text>
    </comment>
    <comment ref="F374" authorId="2" shapeId="0">
      <text>
        <r>
          <rPr>
            <sz val="11"/>
            <color theme="1"/>
            <rFont val="Calibri"/>
            <family val="2"/>
            <scheme val="minor"/>
          </rPr>
          <t>Introduzca el código SNIP</t>
        </r>
      </text>
    </comment>
    <comment ref="C375" authorId="2" shapeId="0">
      <text>
        <r>
          <rPr>
            <sz val="11"/>
            <color theme="1"/>
            <rFont val="Calibri"/>
            <family val="2"/>
            <scheme val="minor"/>
          </rPr>
          <t>Introduzca la fecha de inicio del proceso, en formato dd-mm-aaaa</t>
        </r>
      </text>
    </comment>
    <comment ref="F37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6" authorId="2" shapeId="0">
      <text/>
    </comment>
    <comment ref="C377" authorId="2" shapeId="0">
      <text>
        <r>
          <rPr>
            <sz val="11"/>
            <color theme="1"/>
            <rFont val="Calibri"/>
            <family val="2"/>
            <scheme val="minor"/>
          </rPr>
          <t>Introduzca la fecha prevista de adjudicación, en formato dd-mm-aaaa</t>
        </r>
      </text>
    </comment>
    <comment ref="F377" authorId="2" shapeId="0">
      <text/>
    </comment>
    <comment ref="F378" authorId="2" shapeId="0">
      <text/>
    </comment>
    <comment ref="A380" authorId="2" shapeId="0">
      <text>
        <r>
          <rPr>
            <sz val="11"/>
            <color theme="1"/>
            <rFont val="Calibri"/>
            <family val="2"/>
            <scheme val="minor"/>
          </rPr>
          <t>Introduzca un codigo UNSPSC</t>
        </r>
      </text>
    </comment>
    <comment ref="B380" authorId="2" shapeId="0">
      <text>
        <r>
          <rPr>
            <sz val="11"/>
            <color theme="1"/>
            <rFont val="Calibri"/>
            <family val="2"/>
            <scheme val="minor"/>
          </rPr>
          <t>Descripción calculada automáticamente a partir de código del artículo</t>
        </r>
      </text>
    </comment>
    <comment ref="C380" authorId="2" shapeId="0">
      <text>
        <r>
          <rPr>
            <sz val="11"/>
            <color theme="1"/>
            <rFont val="Calibri"/>
            <family val="2"/>
            <scheme val="minor"/>
          </rPr>
          <t>Seleccione un valor de la lista</t>
        </r>
      </text>
    </comment>
    <comment ref="D380" authorId="2" shapeId="0">
      <text>
        <r>
          <rPr>
            <sz val="11"/>
            <color theme="1"/>
            <rFont val="Calibri"/>
            <family val="2"/>
            <scheme val="minor"/>
          </rPr>
          <t>Introduzca un número con dos decimales como máximo. Debe ser igual o mayor a la "Cantidad Real Consumida"</t>
        </r>
      </text>
    </comment>
    <comment ref="E380" authorId="2" shapeId="0">
      <text>
        <r>
          <rPr>
            <sz val="11"/>
            <color theme="1"/>
            <rFont val="Calibri"/>
            <family val="2"/>
            <scheme val="minor"/>
          </rPr>
          <t>Introduzca un número con dos decimales como máximo</t>
        </r>
      </text>
    </comment>
    <comment ref="F380" authorId="2" shapeId="0">
      <text>
        <r>
          <rPr>
            <sz val="11"/>
            <color theme="1"/>
            <rFont val="Calibri"/>
            <family val="2"/>
            <scheme val="minor"/>
          </rPr>
          <t>Monto calculado automáticamente por el sistema</t>
        </r>
      </text>
    </comment>
    <comment ref="A408" authorId="2" shapeId="0">
      <text>
        <r>
          <rPr>
            <sz val="11"/>
            <color theme="1"/>
            <rFont val="Calibri"/>
            <family val="2"/>
            <scheme val="minor"/>
          </rPr>
          <t>Introducir un texto con el nombre o referencia de la contratación</t>
        </r>
      </text>
    </comment>
    <comment ref="B408" authorId="2" shapeId="0">
      <text>
        <r>
          <rPr>
            <sz val="11"/>
            <color theme="1"/>
            <rFont val="Calibri"/>
            <family val="2"/>
            <scheme val="minor"/>
          </rPr>
          <t>Introduzca un texto con la finalidad de la contratación</t>
        </r>
      </text>
    </comment>
    <comment ref="C408" authorId="2" shapeId="0">
      <text>
        <r>
          <rPr>
            <sz val="11"/>
            <color theme="1"/>
            <rFont val="Calibri"/>
            <family val="2"/>
            <scheme val="minor"/>
          </rPr>
          <t>Seleccionar un valor del listado</t>
        </r>
      </text>
    </comment>
    <comment ref="D408" authorId="2" shapeId="0">
      <text>
        <r>
          <rPr>
            <sz val="11"/>
            <color theme="1"/>
            <rFont val="Calibri"/>
            <family val="2"/>
            <scheme val="minor"/>
          </rPr>
          <t>Seleccione el tipo de procedimiento</t>
        </r>
      </text>
    </comment>
    <comment ref="E408" authorId="2" shapeId="0">
      <text>
        <r>
          <rPr>
            <sz val="11"/>
            <color theme="1"/>
            <rFont val="Calibri"/>
            <family val="2"/>
            <scheme val="minor"/>
          </rPr>
          <t>Seleccione un valor de la lista</t>
        </r>
      </text>
    </comment>
    <comment ref="F408" authorId="2" shapeId="0">
      <text>
        <r>
          <rPr>
            <sz val="11"/>
            <color theme="1"/>
            <rFont val="Calibri"/>
            <family val="2"/>
            <scheme val="minor"/>
          </rPr>
          <t>Introduzca el código SNIP</t>
        </r>
      </text>
    </comment>
    <comment ref="C409" authorId="2" shapeId="0">
      <text>
        <r>
          <rPr>
            <sz val="11"/>
            <color theme="1"/>
            <rFont val="Calibri"/>
            <family val="2"/>
            <scheme val="minor"/>
          </rPr>
          <t>Introduzca la fecha de inicio del proceso, en formato dd-mm-aaaa</t>
        </r>
      </text>
    </comment>
    <comment ref="F40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0" authorId="2" shapeId="0">
      <text/>
    </comment>
    <comment ref="C411" authorId="2" shapeId="0">
      <text>
        <r>
          <rPr>
            <sz val="11"/>
            <color theme="1"/>
            <rFont val="Calibri"/>
            <family val="2"/>
            <scheme val="minor"/>
          </rPr>
          <t>Introduzca la fecha prevista de adjudicación, en formato dd-mm-aaaa</t>
        </r>
      </text>
    </comment>
    <comment ref="F411" authorId="2" shapeId="0">
      <text/>
    </comment>
    <comment ref="F412" authorId="2" shapeId="0">
      <text/>
    </comment>
    <comment ref="A414" authorId="2" shapeId="0">
      <text>
        <r>
          <rPr>
            <sz val="11"/>
            <color theme="1"/>
            <rFont val="Calibri"/>
            <family val="2"/>
            <scheme val="minor"/>
          </rPr>
          <t>Introduzca un codigo UNSPSC</t>
        </r>
      </text>
    </comment>
    <comment ref="B414" authorId="2" shapeId="0">
      <text>
        <r>
          <rPr>
            <sz val="11"/>
            <color theme="1"/>
            <rFont val="Calibri"/>
            <family val="2"/>
            <scheme val="minor"/>
          </rPr>
          <t>Descripción calculada automáticamente a partir de código del artículo</t>
        </r>
      </text>
    </comment>
    <comment ref="C414" authorId="2" shapeId="0">
      <text>
        <r>
          <rPr>
            <sz val="11"/>
            <color theme="1"/>
            <rFont val="Calibri"/>
            <family val="2"/>
            <scheme val="minor"/>
          </rPr>
          <t>Seleccione un valor de la lista</t>
        </r>
      </text>
    </comment>
    <comment ref="D414" authorId="2" shapeId="0">
      <text>
        <r>
          <rPr>
            <sz val="11"/>
            <color theme="1"/>
            <rFont val="Calibri"/>
            <family val="2"/>
            <scheme val="minor"/>
          </rPr>
          <t>Introduzca un número con dos decimales como máximo. Debe ser igual o mayor a la "Cantidad Real Consumida"</t>
        </r>
      </text>
    </comment>
    <comment ref="E414" authorId="2" shapeId="0">
      <text>
        <r>
          <rPr>
            <sz val="11"/>
            <color theme="1"/>
            <rFont val="Calibri"/>
            <family val="2"/>
            <scheme val="minor"/>
          </rPr>
          <t>Introduzca un número con dos decimales como máximo</t>
        </r>
      </text>
    </comment>
    <comment ref="F414" authorId="2" shapeId="0">
      <text>
        <r>
          <rPr>
            <sz val="11"/>
            <color theme="1"/>
            <rFont val="Calibri"/>
            <family val="2"/>
            <scheme val="minor"/>
          </rPr>
          <t>Monto calculado automáticamente por el sistema</t>
        </r>
      </text>
    </comment>
    <comment ref="A419" authorId="2" shapeId="0">
      <text>
        <r>
          <rPr>
            <sz val="11"/>
            <color theme="1"/>
            <rFont val="Calibri"/>
            <family val="2"/>
            <scheme val="minor"/>
          </rPr>
          <t>Introducir un texto con el nombre o referencia de la contratación</t>
        </r>
      </text>
    </comment>
    <comment ref="B419" authorId="2" shapeId="0">
      <text>
        <r>
          <rPr>
            <sz val="11"/>
            <color theme="1"/>
            <rFont val="Calibri"/>
            <family val="2"/>
            <scheme val="minor"/>
          </rPr>
          <t>Introduzca un texto con la finalidad de la contratación</t>
        </r>
      </text>
    </comment>
    <comment ref="C419" authorId="2" shapeId="0">
      <text>
        <r>
          <rPr>
            <sz val="11"/>
            <color theme="1"/>
            <rFont val="Calibri"/>
            <family val="2"/>
            <scheme val="minor"/>
          </rPr>
          <t>Seleccionar un valor del listado</t>
        </r>
      </text>
    </comment>
    <comment ref="D419" authorId="2" shapeId="0">
      <text>
        <r>
          <rPr>
            <sz val="11"/>
            <color theme="1"/>
            <rFont val="Calibri"/>
            <family val="2"/>
            <scheme val="minor"/>
          </rPr>
          <t>Seleccione el tipo de procedimiento</t>
        </r>
      </text>
    </comment>
    <comment ref="E419" authorId="2" shapeId="0">
      <text>
        <r>
          <rPr>
            <sz val="11"/>
            <color theme="1"/>
            <rFont val="Calibri"/>
            <family val="2"/>
            <scheme val="minor"/>
          </rPr>
          <t>Seleccione un valor de la lista</t>
        </r>
      </text>
    </comment>
    <comment ref="F419" authorId="2" shapeId="0">
      <text>
        <r>
          <rPr>
            <sz val="11"/>
            <color theme="1"/>
            <rFont val="Calibri"/>
            <family val="2"/>
            <scheme val="minor"/>
          </rPr>
          <t>Introduzca el código SNIP</t>
        </r>
      </text>
    </comment>
    <comment ref="C420" authorId="2" shapeId="0">
      <text>
        <r>
          <rPr>
            <sz val="11"/>
            <color theme="1"/>
            <rFont val="Calibri"/>
            <family val="2"/>
            <scheme val="minor"/>
          </rPr>
          <t>Introduzca la fecha de inicio del proceso, en formato dd-mm-aaaa</t>
        </r>
      </text>
    </comment>
    <comment ref="F42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1" authorId="2" shapeId="0">
      <text/>
    </comment>
    <comment ref="C422" authorId="2" shapeId="0">
      <text>
        <r>
          <rPr>
            <sz val="11"/>
            <color theme="1"/>
            <rFont val="Calibri"/>
            <family val="2"/>
            <scheme val="minor"/>
          </rPr>
          <t>Introduzca la fecha prevista de adjudicación, en formato dd-mm-aaaa</t>
        </r>
      </text>
    </comment>
    <comment ref="F422" authorId="2" shapeId="0">
      <text/>
    </comment>
    <comment ref="F423" authorId="2" shapeId="0">
      <text/>
    </comment>
    <comment ref="A425" authorId="2" shapeId="0">
      <text>
        <r>
          <rPr>
            <sz val="11"/>
            <color theme="1"/>
            <rFont val="Calibri"/>
            <family val="2"/>
            <scheme val="minor"/>
          </rPr>
          <t>Introduzca un codigo UNSPSC</t>
        </r>
      </text>
    </comment>
    <comment ref="B425" authorId="2" shapeId="0">
      <text>
        <r>
          <rPr>
            <sz val="11"/>
            <color theme="1"/>
            <rFont val="Calibri"/>
            <family val="2"/>
            <scheme val="minor"/>
          </rPr>
          <t>Descripción calculada automáticamente a partir de código del artículo</t>
        </r>
      </text>
    </comment>
    <comment ref="C425" authorId="2" shapeId="0">
      <text>
        <r>
          <rPr>
            <sz val="11"/>
            <color theme="1"/>
            <rFont val="Calibri"/>
            <family val="2"/>
            <scheme val="minor"/>
          </rPr>
          <t>Seleccione un valor de la lista</t>
        </r>
      </text>
    </comment>
    <comment ref="D425" authorId="2" shapeId="0">
      <text>
        <r>
          <rPr>
            <sz val="11"/>
            <color theme="1"/>
            <rFont val="Calibri"/>
            <family val="2"/>
            <scheme val="minor"/>
          </rPr>
          <t>Introduzca un número con dos decimales como máximo. Debe ser igual o mayor a la "Cantidad Real Consumida"</t>
        </r>
      </text>
    </comment>
    <comment ref="E425" authorId="2" shapeId="0">
      <text>
        <r>
          <rPr>
            <sz val="11"/>
            <color theme="1"/>
            <rFont val="Calibri"/>
            <family val="2"/>
            <scheme val="minor"/>
          </rPr>
          <t>Introduzca un número con dos decimales como máximo</t>
        </r>
      </text>
    </comment>
    <comment ref="F425" authorId="2" shapeId="0">
      <text>
        <r>
          <rPr>
            <sz val="11"/>
            <color theme="1"/>
            <rFont val="Calibri"/>
            <family val="2"/>
            <scheme val="minor"/>
          </rPr>
          <t>Monto calculado automáticamente por el sistema</t>
        </r>
      </text>
    </comment>
    <comment ref="A430" authorId="2" shapeId="0">
      <text>
        <r>
          <rPr>
            <sz val="11"/>
            <color theme="1"/>
            <rFont val="Calibri"/>
            <family val="2"/>
            <scheme val="minor"/>
          </rPr>
          <t>Introducir un texto con el nombre o referencia de la contratación</t>
        </r>
      </text>
    </comment>
    <comment ref="B430" authorId="2" shapeId="0">
      <text>
        <r>
          <rPr>
            <sz val="11"/>
            <color theme="1"/>
            <rFont val="Calibri"/>
            <family val="2"/>
            <scheme val="minor"/>
          </rPr>
          <t>Introduzca un texto con la finalidad de la contratación</t>
        </r>
      </text>
    </comment>
    <comment ref="C430" authorId="2" shapeId="0">
      <text>
        <r>
          <rPr>
            <sz val="11"/>
            <color theme="1"/>
            <rFont val="Calibri"/>
            <family val="2"/>
            <scheme val="minor"/>
          </rPr>
          <t>Seleccionar un valor del listado</t>
        </r>
      </text>
    </comment>
    <comment ref="D430" authorId="2" shapeId="0">
      <text>
        <r>
          <rPr>
            <sz val="11"/>
            <color theme="1"/>
            <rFont val="Calibri"/>
            <family val="2"/>
            <scheme val="minor"/>
          </rPr>
          <t>Seleccione el tipo de procedimiento</t>
        </r>
      </text>
    </comment>
    <comment ref="E430" authorId="2" shapeId="0">
      <text>
        <r>
          <rPr>
            <sz val="11"/>
            <color theme="1"/>
            <rFont val="Calibri"/>
            <family val="2"/>
            <scheme val="minor"/>
          </rPr>
          <t>Seleccione un valor de la lista</t>
        </r>
      </text>
    </comment>
    <comment ref="F430" authorId="2" shapeId="0">
      <text>
        <r>
          <rPr>
            <sz val="11"/>
            <color theme="1"/>
            <rFont val="Calibri"/>
            <family val="2"/>
            <scheme val="minor"/>
          </rPr>
          <t>Introduzca el código SNIP</t>
        </r>
      </text>
    </comment>
    <comment ref="C431" authorId="2" shapeId="0">
      <text>
        <r>
          <rPr>
            <sz val="11"/>
            <color theme="1"/>
            <rFont val="Calibri"/>
            <family val="2"/>
            <scheme val="minor"/>
          </rPr>
          <t>Introduzca la fecha de inicio del proceso, en formato dd-mm-aaaa</t>
        </r>
      </text>
    </comment>
    <comment ref="F43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2" authorId="2" shapeId="0">
      <text/>
    </comment>
    <comment ref="C433" authorId="2" shapeId="0">
      <text>
        <r>
          <rPr>
            <sz val="11"/>
            <color theme="1"/>
            <rFont val="Calibri"/>
            <family val="2"/>
            <scheme val="minor"/>
          </rPr>
          <t>Introduzca la fecha prevista de adjudicación, en formato dd-mm-aaaa</t>
        </r>
      </text>
    </comment>
    <comment ref="F433" authorId="2" shapeId="0">
      <text/>
    </comment>
    <comment ref="F434" authorId="2" shapeId="0">
      <text/>
    </comment>
    <comment ref="A436" authorId="2" shapeId="0">
      <text>
        <r>
          <rPr>
            <sz val="11"/>
            <color theme="1"/>
            <rFont val="Calibri"/>
            <family val="2"/>
            <scheme val="minor"/>
          </rPr>
          <t>Introduzca un codigo UNSPSC</t>
        </r>
      </text>
    </comment>
    <comment ref="B436" authorId="2" shapeId="0">
      <text>
        <r>
          <rPr>
            <sz val="11"/>
            <color theme="1"/>
            <rFont val="Calibri"/>
            <family val="2"/>
            <scheme val="minor"/>
          </rPr>
          <t>Descripción calculada automáticamente a partir de código del artículo</t>
        </r>
      </text>
    </comment>
    <comment ref="C436" authorId="2" shapeId="0">
      <text>
        <r>
          <rPr>
            <sz val="11"/>
            <color theme="1"/>
            <rFont val="Calibri"/>
            <family val="2"/>
            <scheme val="minor"/>
          </rPr>
          <t>Seleccione un valor de la lista</t>
        </r>
      </text>
    </comment>
    <comment ref="D436" authorId="2" shapeId="0">
      <text>
        <r>
          <rPr>
            <sz val="11"/>
            <color theme="1"/>
            <rFont val="Calibri"/>
            <family val="2"/>
            <scheme val="minor"/>
          </rPr>
          <t>Introduzca un número con dos decimales como máximo. Debe ser igual o mayor a la "Cantidad Real Consumida"</t>
        </r>
      </text>
    </comment>
    <comment ref="E436" authorId="2" shapeId="0">
      <text>
        <r>
          <rPr>
            <sz val="11"/>
            <color theme="1"/>
            <rFont val="Calibri"/>
            <family val="2"/>
            <scheme val="minor"/>
          </rPr>
          <t>Introduzca un número con dos decimales como máximo</t>
        </r>
      </text>
    </comment>
    <comment ref="F436" authorId="2" shapeId="0">
      <text>
        <r>
          <rPr>
            <sz val="11"/>
            <color theme="1"/>
            <rFont val="Calibri"/>
            <family val="2"/>
            <scheme val="minor"/>
          </rPr>
          <t>Monto calculado automáticamente por el sistema</t>
        </r>
      </text>
    </comment>
    <comment ref="A464" authorId="2" shapeId="0">
      <text>
        <r>
          <rPr>
            <sz val="11"/>
            <color theme="1"/>
            <rFont val="Calibri"/>
            <family val="2"/>
            <scheme val="minor"/>
          </rPr>
          <t>Introducir un texto con el nombre o referencia de la contratación</t>
        </r>
      </text>
    </comment>
    <comment ref="B464" authorId="2" shapeId="0">
      <text>
        <r>
          <rPr>
            <sz val="11"/>
            <color theme="1"/>
            <rFont val="Calibri"/>
            <family val="2"/>
            <scheme val="minor"/>
          </rPr>
          <t>Introduzca un texto con la finalidad de la contratación</t>
        </r>
      </text>
    </comment>
    <comment ref="C464" authorId="2" shapeId="0">
      <text>
        <r>
          <rPr>
            <sz val="11"/>
            <color theme="1"/>
            <rFont val="Calibri"/>
            <family val="2"/>
            <scheme val="minor"/>
          </rPr>
          <t>Seleccionar un valor del listado</t>
        </r>
      </text>
    </comment>
    <comment ref="D464" authorId="2" shapeId="0">
      <text>
        <r>
          <rPr>
            <sz val="11"/>
            <color theme="1"/>
            <rFont val="Calibri"/>
            <family val="2"/>
            <scheme val="minor"/>
          </rPr>
          <t>Seleccione el tipo de procedimiento</t>
        </r>
      </text>
    </comment>
    <comment ref="E464" authorId="2" shapeId="0">
      <text>
        <r>
          <rPr>
            <sz val="11"/>
            <color theme="1"/>
            <rFont val="Calibri"/>
            <family val="2"/>
            <scheme val="minor"/>
          </rPr>
          <t>Seleccione un valor de la lista</t>
        </r>
      </text>
    </comment>
    <comment ref="F464" authorId="2" shapeId="0">
      <text>
        <r>
          <rPr>
            <sz val="11"/>
            <color theme="1"/>
            <rFont val="Calibri"/>
            <family val="2"/>
            <scheme val="minor"/>
          </rPr>
          <t>Introduzca el código SNIP</t>
        </r>
      </text>
    </comment>
    <comment ref="C465" authorId="2" shapeId="0">
      <text>
        <r>
          <rPr>
            <sz val="11"/>
            <color theme="1"/>
            <rFont val="Calibri"/>
            <family val="2"/>
            <scheme val="minor"/>
          </rPr>
          <t>Introduzca la fecha de inicio del proceso, en formato dd-mm-aaaa</t>
        </r>
      </text>
    </comment>
    <comment ref="F46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6" authorId="2" shapeId="0">
      <text/>
    </comment>
    <comment ref="C467" authorId="2" shapeId="0">
      <text>
        <r>
          <rPr>
            <sz val="11"/>
            <color theme="1"/>
            <rFont val="Calibri"/>
            <family val="2"/>
            <scheme val="minor"/>
          </rPr>
          <t>Introduzca la fecha prevista de adjudicación, en formato dd-mm-aaaa</t>
        </r>
      </text>
    </comment>
    <comment ref="F467" authorId="2" shapeId="0">
      <text/>
    </comment>
    <comment ref="F468" authorId="2" shapeId="0">
      <text/>
    </comment>
    <comment ref="A470" authorId="2" shapeId="0">
      <text>
        <r>
          <rPr>
            <sz val="11"/>
            <color theme="1"/>
            <rFont val="Calibri"/>
            <family val="2"/>
            <scheme val="minor"/>
          </rPr>
          <t>Introduzca un codigo UNSPSC</t>
        </r>
      </text>
    </comment>
    <comment ref="B470" authorId="2" shapeId="0">
      <text>
        <r>
          <rPr>
            <sz val="11"/>
            <color theme="1"/>
            <rFont val="Calibri"/>
            <family val="2"/>
            <scheme val="minor"/>
          </rPr>
          <t>Descripción calculada automáticamente a partir de código del artículo</t>
        </r>
      </text>
    </comment>
    <comment ref="C470" authorId="2" shapeId="0">
      <text>
        <r>
          <rPr>
            <sz val="11"/>
            <color theme="1"/>
            <rFont val="Calibri"/>
            <family val="2"/>
            <scheme val="minor"/>
          </rPr>
          <t>Seleccione un valor de la lista</t>
        </r>
      </text>
    </comment>
    <comment ref="D470" authorId="2" shapeId="0">
      <text>
        <r>
          <rPr>
            <sz val="11"/>
            <color theme="1"/>
            <rFont val="Calibri"/>
            <family val="2"/>
            <scheme val="minor"/>
          </rPr>
          <t>Introduzca un número con dos decimales como máximo. Debe ser igual o mayor a la "Cantidad Real Consumida"</t>
        </r>
      </text>
    </comment>
    <comment ref="E470" authorId="2" shapeId="0">
      <text>
        <r>
          <rPr>
            <sz val="11"/>
            <color theme="1"/>
            <rFont val="Calibri"/>
            <family val="2"/>
            <scheme val="minor"/>
          </rPr>
          <t>Introduzca un número con dos decimales como máximo</t>
        </r>
      </text>
    </comment>
    <comment ref="F470" authorId="2" shapeId="0">
      <text>
        <r>
          <rPr>
            <sz val="11"/>
            <color theme="1"/>
            <rFont val="Calibri"/>
            <family val="2"/>
            <scheme val="minor"/>
          </rPr>
          <t>Monto calculado automáticamente por el sistema</t>
        </r>
      </text>
    </comment>
    <comment ref="A498" authorId="2" shapeId="0">
      <text>
        <r>
          <rPr>
            <sz val="11"/>
            <color theme="1"/>
            <rFont val="Calibri"/>
            <family val="2"/>
            <scheme val="minor"/>
          </rPr>
          <t>Introducir un texto con el nombre o referencia de la contratación</t>
        </r>
      </text>
    </comment>
    <comment ref="B498" authorId="2" shapeId="0">
      <text>
        <r>
          <rPr>
            <sz val="11"/>
            <color theme="1"/>
            <rFont val="Calibri"/>
            <family val="2"/>
            <scheme val="minor"/>
          </rPr>
          <t>Introduzca un texto con la finalidad de la contratación</t>
        </r>
      </text>
    </comment>
    <comment ref="C498" authorId="2" shapeId="0">
      <text>
        <r>
          <rPr>
            <sz val="11"/>
            <color theme="1"/>
            <rFont val="Calibri"/>
            <family val="2"/>
            <scheme val="minor"/>
          </rPr>
          <t>Seleccionar un valor del listado</t>
        </r>
      </text>
    </comment>
    <comment ref="D498" authorId="2" shapeId="0">
      <text>
        <r>
          <rPr>
            <sz val="11"/>
            <color theme="1"/>
            <rFont val="Calibri"/>
            <family val="2"/>
            <scheme val="minor"/>
          </rPr>
          <t>Seleccione el tipo de procedimiento</t>
        </r>
      </text>
    </comment>
    <comment ref="E498" authorId="2" shapeId="0">
      <text>
        <r>
          <rPr>
            <sz val="11"/>
            <color theme="1"/>
            <rFont val="Calibri"/>
            <family val="2"/>
            <scheme val="minor"/>
          </rPr>
          <t>Seleccione un valor de la lista</t>
        </r>
      </text>
    </comment>
    <comment ref="F498" authorId="2" shapeId="0">
      <text>
        <r>
          <rPr>
            <sz val="11"/>
            <color theme="1"/>
            <rFont val="Calibri"/>
            <family val="2"/>
            <scheme val="minor"/>
          </rPr>
          <t>Introduzca el código SNIP</t>
        </r>
      </text>
    </comment>
    <comment ref="C499" authorId="2" shapeId="0">
      <text>
        <r>
          <rPr>
            <sz val="11"/>
            <color theme="1"/>
            <rFont val="Calibri"/>
            <family val="2"/>
            <scheme val="minor"/>
          </rPr>
          <t>Introduzca la fecha de inicio del proceso, en formato dd-mm-aaaa</t>
        </r>
      </text>
    </comment>
    <comment ref="F49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0" authorId="2" shapeId="0">
      <text/>
    </comment>
    <comment ref="C501" authorId="2" shapeId="0">
      <text>
        <r>
          <rPr>
            <sz val="11"/>
            <color theme="1"/>
            <rFont val="Calibri"/>
            <family val="2"/>
            <scheme val="minor"/>
          </rPr>
          <t>Introduzca la fecha prevista de adjudicación, en formato dd-mm-aaaa</t>
        </r>
      </text>
    </comment>
    <comment ref="F501" authorId="2" shapeId="0">
      <text/>
    </comment>
    <comment ref="F502" authorId="2" shapeId="0">
      <text/>
    </comment>
    <comment ref="A504" authorId="2" shapeId="0">
      <text>
        <r>
          <rPr>
            <sz val="11"/>
            <color theme="1"/>
            <rFont val="Calibri"/>
            <family val="2"/>
            <scheme val="minor"/>
          </rPr>
          <t>Introduzca un codigo UNSPSC</t>
        </r>
      </text>
    </comment>
    <comment ref="B504" authorId="2" shapeId="0">
      <text>
        <r>
          <rPr>
            <sz val="11"/>
            <color theme="1"/>
            <rFont val="Calibri"/>
            <family val="2"/>
            <scheme val="minor"/>
          </rPr>
          <t>Descripción calculada automáticamente a partir de código del artículo</t>
        </r>
      </text>
    </comment>
    <comment ref="C504" authorId="2" shapeId="0">
      <text>
        <r>
          <rPr>
            <sz val="11"/>
            <color theme="1"/>
            <rFont val="Calibri"/>
            <family val="2"/>
            <scheme val="minor"/>
          </rPr>
          <t>Seleccione un valor de la lista</t>
        </r>
      </text>
    </comment>
    <comment ref="D504" authorId="2" shapeId="0">
      <text>
        <r>
          <rPr>
            <sz val="11"/>
            <color theme="1"/>
            <rFont val="Calibri"/>
            <family val="2"/>
            <scheme val="minor"/>
          </rPr>
          <t>Introduzca un número con dos decimales como máximo. Debe ser igual o mayor a la "Cantidad Real Consumida"</t>
        </r>
      </text>
    </comment>
    <comment ref="E504" authorId="2" shapeId="0">
      <text>
        <r>
          <rPr>
            <sz val="11"/>
            <color theme="1"/>
            <rFont val="Calibri"/>
            <family val="2"/>
            <scheme val="minor"/>
          </rPr>
          <t>Introduzca un número con dos decimales como máximo</t>
        </r>
      </text>
    </comment>
    <comment ref="F504" authorId="2" shapeId="0">
      <text>
        <r>
          <rPr>
            <sz val="11"/>
            <color theme="1"/>
            <rFont val="Calibri"/>
            <family val="2"/>
            <scheme val="minor"/>
          </rPr>
          <t>Monto calculado automáticamente por el sistema</t>
        </r>
      </text>
    </comment>
    <comment ref="A531" authorId="2" shapeId="0">
      <text>
        <r>
          <rPr>
            <sz val="11"/>
            <color theme="1"/>
            <rFont val="Calibri"/>
            <family val="2"/>
            <scheme val="minor"/>
          </rPr>
          <t>Introducir un texto con el nombre o referencia de la contratación</t>
        </r>
      </text>
    </comment>
    <comment ref="C531" authorId="2" shapeId="0">
      <text>
        <r>
          <rPr>
            <sz val="11"/>
            <color theme="1"/>
            <rFont val="Calibri"/>
            <family val="2"/>
            <scheme val="minor"/>
          </rPr>
          <t>Seleccionar un valor del listado</t>
        </r>
      </text>
    </comment>
    <comment ref="D531" authorId="2" shapeId="0">
      <text>
        <r>
          <rPr>
            <sz val="11"/>
            <color theme="1"/>
            <rFont val="Calibri"/>
            <family val="2"/>
            <scheme val="minor"/>
          </rPr>
          <t>Seleccione el tipo de procedimiento</t>
        </r>
      </text>
    </comment>
    <comment ref="E531" authorId="2" shapeId="0">
      <text>
        <r>
          <rPr>
            <sz val="11"/>
            <color theme="1"/>
            <rFont val="Calibri"/>
            <family val="2"/>
            <scheme val="minor"/>
          </rPr>
          <t>Seleccione un valor de la lista</t>
        </r>
      </text>
    </comment>
    <comment ref="F531" authorId="2" shapeId="0">
      <text>
        <r>
          <rPr>
            <sz val="11"/>
            <color theme="1"/>
            <rFont val="Calibri"/>
            <family val="2"/>
            <scheme val="minor"/>
          </rPr>
          <t>Introduzca el código SNIP</t>
        </r>
      </text>
    </comment>
    <comment ref="C532" authorId="2" shapeId="0">
      <text>
        <r>
          <rPr>
            <sz val="11"/>
            <color theme="1"/>
            <rFont val="Calibri"/>
            <family val="2"/>
            <scheme val="minor"/>
          </rPr>
          <t>Introduzca la fecha de inicio del proceso, en formato dd-mm-aaaa</t>
        </r>
      </text>
    </comment>
    <comment ref="F53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3" authorId="2" shapeId="0">
      <text/>
    </comment>
    <comment ref="C534" authorId="2" shapeId="0">
      <text>
        <r>
          <rPr>
            <sz val="11"/>
            <color theme="1"/>
            <rFont val="Calibri"/>
            <family val="2"/>
            <scheme val="minor"/>
          </rPr>
          <t>Introduzca la fecha prevista de adjudicación, en formato dd-mm-aaaa</t>
        </r>
      </text>
    </comment>
    <comment ref="F534" authorId="2" shapeId="0">
      <text/>
    </comment>
    <comment ref="F535" authorId="2" shapeId="0">
      <text/>
    </comment>
    <comment ref="A537" authorId="2" shapeId="0">
      <text>
        <r>
          <rPr>
            <sz val="11"/>
            <color theme="1"/>
            <rFont val="Calibri"/>
            <family val="2"/>
            <scheme val="minor"/>
          </rPr>
          <t>Introduzca un codigo UNSPSC</t>
        </r>
      </text>
    </comment>
    <comment ref="B537" authorId="2" shapeId="0">
      <text>
        <r>
          <rPr>
            <sz val="11"/>
            <color theme="1"/>
            <rFont val="Calibri"/>
            <family val="2"/>
            <scheme val="minor"/>
          </rPr>
          <t>Descripción calculada automáticamente a partir de código del artículo</t>
        </r>
      </text>
    </comment>
    <comment ref="C537" authorId="2" shapeId="0">
      <text>
        <r>
          <rPr>
            <sz val="11"/>
            <color theme="1"/>
            <rFont val="Calibri"/>
            <family val="2"/>
            <scheme val="minor"/>
          </rPr>
          <t>Seleccione un valor de la lista</t>
        </r>
      </text>
    </comment>
    <comment ref="D537" authorId="2" shapeId="0">
      <text>
        <r>
          <rPr>
            <sz val="11"/>
            <color theme="1"/>
            <rFont val="Calibri"/>
            <family val="2"/>
            <scheme val="minor"/>
          </rPr>
          <t>Introduzca un número con dos decimales como máximo. Debe ser igual o mayor a la "Cantidad Real Consumida"</t>
        </r>
      </text>
    </comment>
    <comment ref="E537" authorId="2" shapeId="0">
      <text>
        <r>
          <rPr>
            <sz val="11"/>
            <color theme="1"/>
            <rFont val="Calibri"/>
            <family val="2"/>
            <scheme val="minor"/>
          </rPr>
          <t>Introduzca un número con dos decimales como máximo</t>
        </r>
      </text>
    </comment>
    <comment ref="F537" authorId="2" shapeId="0">
      <text>
        <r>
          <rPr>
            <sz val="11"/>
            <color theme="1"/>
            <rFont val="Calibri"/>
            <family val="2"/>
            <scheme val="minor"/>
          </rPr>
          <t>Monto calculado automáticamente por el sistema</t>
        </r>
      </text>
    </comment>
    <comment ref="A555" authorId="2" shapeId="0">
      <text>
        <r>
          <rPr>
            <sz val="11"/>
            <color theme="1"/>
            <rFont val="Calibri"/>
            <family val="2"/>
            <scheme val="minor"/>
          </rPr>
          <t>Introducir un texto con el nombre o referencia de la contratación</t>
        </r>
      </text>
    </comment>
    <comment ref="B555" authorId="2" shapeId="0">
      <text>
        <r>
          <rPr>
            <sz val="11"/>
            <color theme="1"/>
            <rFont val="Calibri"/>
            <family val="2"/>
            <scheme val="minor"/>
          </rPr>
          <t>Introduzca un texto con la finalidad de la contratación</t>
        </r>
      </text>
    </comment>
    <comment ref="C555" authorId="2" shapeId="0">
      <text>
        <r>
          <rPr>
            <sz val="11"/>
            <color theme="1"/>
            <rFont val="Calibri"/>
            <family val="2"/>
            <scheme val="minor"/>
          </rPr>
          <t>Seleccionar un valor del listado</t>
        </r>
      </text>
    </comment>
    <comment ref="D555" authorId="2" shapeId="0">
      <text>
        <r>
          <rPr>
            <sz val="11"/>
            <color theme="1"/>
            <rFont val="Calibri"/>
            <family val="2"/>
            <scheme val="minor"/>
          </rPr>
          <t>Seleccione el tipo de procedimiento</t>
        </r>
      </text>
    </comment>
    <comment ref="E555" authorId="2" shapeId="0">
      <text>
        <r>
          <rPr>
            <sz val="11"/>
            <color theme="1"/>
            <rFont val="Calibri"/>
            <family val="2"/>
            <scheme val="minor"/>
          </rPr>
          <t>Seleccione un valor de la lista</t>
        </r>
      </text>
    </comment>
    <comment ref="F555" authorId="2" shapeId="0">
      <text>
        <r>
          <rPr>
            <sz val="11"/>
            <color theme="1"/>
            <rFont val="Calibri"/>
            <family val="2"/>
            <scheme val="minor"/>
          </rPr>
          <t>Introduzca el código SNIP</t>
        </r>
      </text>
    </comment>
    <comment ref="C556" authorId="2" shapeId="0">
      <text>
        <r>
          <rPr>
            <sz val="11"/>
            <color theme="1"/>
            <rFont val="Calibri"/>
            <family val="2"/>
            <scheme val="minor"/>
          </rPr>
          <t>Introduzca la fecha de inicio del proceso, en formato dd-mm-aaaa</t>
        </r>
      </text>
    </comment>
    <comment ref="F55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7" authorId="2" shapeId="0">
      <text/>
    </comment>
    <comment ref="C558" authorId="2" shapeId="0">
      <text>
        <r>
          <rPr>
            <sz val="11"/>
            <color theme="1"/>
            <rFont val="Calibri"/>
            <family val="2"/>
            <scheme val="minor"/>
          </rPr>
          <t>Introduzca la fecha prevista de adjudicación, en formato dd-mm-aaaa</t>
        </r>
      </text>
    </comment>
    <comment ref="F558" authorId="2" shapeId="0">
      <text/>
    </comment>
    <comment ref="F559" authorId="2" shapeId="0">
      <text/>
    </comment>
    <comment ref="A561" authorId="2" shapeId="0">
      <text>
        <r>
          <rPr>
            <sz val="11"/>
            <color theme="1"/>
            <rFont val="Calibri"/>
            <family val="2"/>
            <scheme val="minor"/>
          </rPr>
          <t>Introduzca un codigo UNSPSC</t>
        </r>
      </text>
    </comment>
    <comment ref="B561" authorId="2" shapeId="0">
      <text>
        <r>
          <rPr>
            <sz val="11"/>
            <color theme="1"/>
            <rFont val="Calibri"/>
            <family val="2"/>
            <scheme val="minor"/>
          </rPr>
          <t>Descripción calculada automáticamente a partir de código del artículo</t>
        </r>
      </text>
    </comment>
    <comment ref="C561" authorId="2" shapeId="0">
      <text>
        <r>
          <rPr>
            <sz val="11"/>
            <color theme="1"/>
            <rFont val="Calibri"/>
            <family val="2"/>
            <scheme val="minor"/>
          </rPr>
          <t>Seleccione un valor de la lista</t>
        </r>
      </text>
    </comment>
    <comment ref="D561" authorId="2" shapeId="0">
      <text>
        <r>
          <rPr>
            <sz val="11"/>
            <color theme="1"/>
            <rFont val="Calibri"/>
            <family val="2"/>
            <scheme val="minor"/>
          </rPr>
          <t>Introduzca un número con dos decimales como máximo. Debe ser igual o mayor a la "Cantidad Real Consumida"</t>
        </r>
      </text>
    </comment>
    <comment ref="E561" authorId="2" shapeId="0">
      <text>
        <r>
          <rPr>
            <sz val="11"/>
            <color theme="1"/>
            <rFont val="Calibri"/>
            <family val="2"/>
            <scheme val="minor"/>
          </rPr>
          <t>Introduzca un número con dos decimales como máximo</t>
        </r>
      </text>
    </comment>
    <comment ref="F561" authorId="2" shapeId="0">
      <text>
        <r>
          <rPr>
            <sz val="11"/>
            <color theme="1"/>
            <rFont val="Calibri"/>
            <family val="2"/>
            <scheme val="minor"/>
          </rPr>
          <t>Monto calculado automáticamente por el sistema</t>
        </r>
      </text>
    </comment>
    <comment ref="A579" authorId="2" shapeId="0">
      <text>
        <r>
          <rPr>
            <sz val="11"/>
            <color theme="1"/>
            <rFont val="Calibri"/>
            <family val="2"/>
            <scheme val="minor"/>
          </rPr>
          <t>Introducir un texto con el nombre o referencia de la contratación</t>
        </r>
      </text>
    </comment>
    <comment ref="B579" authorId="2" shapeId="0">
      <text>
        <r>
          <rPr>
            <sz val="11"/>
            <color theme="1"/>
            <rFont val="Calibri"/>
            <family val="2"/>
            <scheme val="minor"/>
          </rPr>
          <t>Introduzca un texto con la finalidad de la contratación</t>
        </r>
      </text>
    </comment>
    <comment ref="C579" authorId="2" shapeId="0">
      <text>
        <r>
          <rPr>
            <sz val="11"/>
            <color theme="1"/>
            <rFont val="Calibri"/>
            <family val="2"/>
            <scheme val="minor"/>
          </rPr>
          <t>Seleccionar un valor del listado</t>
        </r>
      </text>
    </comment>
    <comment ref="D579" authorId="2" shapeId="0">
      <text>
        <r>
          <rPr>
            <sz val="11"/>
            <color theme="1"/>
            <rFont val="Calibri"/>
            <family val="2"/>
            <scheme val="minor"/>
          </rPr>
          <t>Seleccione el tipo de procedimiento</t>
        </r>
      </text>
    </comment>
    <comment ref="E579" authorId="2" shapeId="0">
      <text>
        <r>
          <rPr>
            <sz val="11"/>
            <color theme="1"/>
            <rFont val="Calibri"/>
            <family val="2"/>
            <scheme val="minor"/>
          </rPr>
          <t>Seleccione un valor de la lista</t>
        </r>
      </text>
    </comment>
    <comment ref="F579" authorId="2" shapeId="0">
      <text>
        <r>
          <rPr>
            <sz val="11"/>
            <color theme="1"/>
            <rFont val="Calibri"/>
            <family val="2"/>
            <scheme val="minor"/>
          </rPr>
          <t>Introduzca el código SNIP</t>
        </r>
      </text>
    </comment>
    <comment ref="C580" authorId="2" shapeId="0">
      <text>
        <r>
          <rPr>
            <sz val="11"/>
            <color theme="1"/>
            <rFont val="Calibri"/>
            <family val="2"/>
            <scheme val="minor"/>
          </rPr>
          <t>Introduzca la fecha de inicio del proceso, en formato dd-mm-aaaa</t>
        </r>
      </text>
    </comment>
    <comment ref="F58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1" authorId="2" shapeId="0">
      <text/>
    </comment>
    <comment ref="C582" authorId="2" shapeId="0">
      <text>
        <r>
          <rPr>
            <sz val="11"/>
            <color theme="1"/>
            <rFont val="Calibri"/>
            <family val="2"/>
            <scheme val="minor"/>
          </rPr>
          <t>Introduzca la fecha prevista de adjudicación, en formato dd-mm-aaaa</t>
        </r>
      </text>
    </comment>
    <comment ref="F582" authorId="2" shapeId="0">
      <text/>
    </comment>
    <comment ref="F583" authorId="2" shapeId="0">
      <text/>
    </comment>
    <comment ref="A585" authorId="2" shapeId="0">
      <text>
        <r>
          <rPr>
            <sz val="11"/>
            <color theme="1"/>
            <rFont val="Calibri"/>
            <family val="2"/>
            <scheme val="minor"/>
          </rPr>
          <t>Introduzca un codigo UNSPSC</t>
        </r>
      </text>
    </comment>
    <comment ref="B585" authorId="2" shapeId="0">
      <text>
        <r>
          <rPr>
            <sz val="11"/>
            <color theme="1"/>
            <rFont val="Calibri"/>
            <family val="2"/>
            <scheme val="minor"/>
          </rPr>
          <t>Descripción calculada automáticamente a partir de código del artículo</t>
        </r>
      </text>
    </comment>
    <comment ref="C585" authorId="2" shapeId="0">
      <text>
        <r>
          <rPr>
            <sz val="11"/>
            <color theme="1"/>
            <rFont val="Calibri"/>
            <family val="2"/>
            <scheme val="minor"/>
          </rPr>
          <t>Seleccione un valor de la lista</t>
        </r>
      </text>
    </comment>
    <comment ref="D585" authorId="2" shapeId="0">
      <text>
        <r>
          <rPr>
            <sz val="11"/>
            <color theme="1"/>
            <rFont val="Calibri"/>
            <family val="2"/>
            <scheme val="minor"/>
          </rPr>
          <t>Introduzca un número con dos decimales como máximo. Debe ser igual o mayor a la "Cantidad Real Consumida"</t>
        </r>
      </text>
    </comment>
    <comment ref="E585" authorId="2" shapeId="0">
      <text>
        <r>
          <rPr>
            <sz val="11"/>
            <color theme="1"/>
            <rFont val="Calibri"/>
            <family val="2"/>
            <scheme val="minor"/>
          </rPr>
          <t>Introduzca un número con dos decimales como máximo</t>
        </r>
      </text>
    </comment>
    <comment ref="F585" authorId="2" shapeId="0">
      <text>
        <r>
          <rPr>
            <sz val="11"/>
            <color theme="1"/>
            <rFont val="Calibri"/>
            <family val="2"/>
            <scheme val="minor"/>
          </rPr>
          <t>Monto calculado automáticamente por el sistema</t>
        </r>
      </text>
    </comment>
    <comment ref="A590" authorId="2" shapeId="0">
      <text>
        <r>
          <rPr>
            <sz val="11"/>
            <color theme="1"/>
            <rFont val="Calibri"/>
            <family val="2"/>
            <scheme val="minor"/>
          </rPr>
          <t>Introducir un texto con el nombre o referencia de la contratación</t>
        </r>
      </text>
    </comment>
    <comment ref="B590" authorId="2" shapeId="0">
      <text>
        <r>
          <rPr>
            <sz val="11"/>
            <color theme="1"/>
            <rFont val="Calibri"/>
            <family val="2"/>
            <scheme val="minor"/>
          </rPr>
          <t>Introduzca un texto con la finalidad de la contratación</t>
        </r>
      </text>
    </comment>
    <comment ref="C590" authorId="2" shapeId="0">
      <text>
        <r>
          <rPr>
            <sz val="11"/>
            <color theme="1"/>
            <rFont val="Calibri"/>
            <family val="2"/>
            <scheme val="minor"/>
          </rPr>
          <t>Seleccionar un valor del listado</t>
        </r>
      </text>
    </comment>
    <comment ref="D590" authorId="2" shapeId="0">
      <text>
        <r>
          <rPr>
            <sz val="11"/>
            <color theme="1"/>
            <rFont val="Calibri"/>
            <family val="2"/>
            <scheme val="minor"/>
          </rPr>
          <t>Seleccione el tipo de procedimiento</t>
        </r>
      </text>
    </comment>
    <comment ref="E590" authorId="2" shapeId="0">
      <text>
        <r>
          <rPr>
            <sz val="11"/>
            <color theme="1"/>
            <rFont val="Calibri"/>
            <family val="2"/>
            <scheme val="minor"/>
          </rPr>
          <t>Seleccione un valor de la lista</t>
        </r>
      </text>
    </comment>
    <comment ref="F590" authorId="2" shapeId="0">
      <text>
        <r>
          <rPr>
            <sz val="11"/>
            <color theme="1"/>
            <rFont val="Calibri"/>
            <family val="2"/>
            <scheme val="minor"/>
          </rPr>
          <t>Introduzca el código SNIP</t>
        </r>
      </text>
    </comment>
    <comment ref="C591" authorId="2" shapeId="0">
      <text>
        <r>
          <rPr>
            <sz val="11"/>
            <color theme="1"/>
            <rFont val="Calibri"/>
            <family val="2"/>
            <scheme val="minor"/>
          </rPr>
          <t>Introduzca la fecha de inicio del proceso, en formato dd-mm-aaaa</t>
        </r>
      </text>
    </comment>
    <comment ref="F59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2" authorId="2" shapeId="0">
      <text/>
    </comment>
    <comment ref="C593" authorId="2" shapeId="0">
      <text>
        <r>
          <rPr>
            <sz val="11"/>
            <color theme="1"/>
            <rFont val="Calibri"/>
            <family val="2"/>
            <scheme val="minor"/>
          </rPr>
          <t>Introduzca la fecha prevista de adjudicación, en formato dd-mm-aaaa</t>
        </r>
      </text>
    </comment>
    <comment ref="F593" authorId="2" shapeId="0">
      <text/>
    </comment>
    <comment ref="F594" authorId="2" shapeId="0">
      <text/>
    </comment>
    <comment ref="A596" authorId="2" shapeId="0">
      <text>
        <r>
          <rPr>
            <sz val="11"/>
            <color theme="1"/>
            <rFont val="Calibri"/>
            <family val="2"/>
            <scheme val="minor"/>
          </rPr>
          <t>Introduzca un codigo UNSPSC</t>
        </r>
      </text>
    </comment>
    <comment ref="B596" authorId="2" shapeId="0">
      <text>
        <r>
          <rPr>
            <sz val="11"/>
            <color theme="1"/>
            <rFont val="Calibri"/>
            <family val="2"/>
            <scheme val="minor"/>
          </rPr>
          <t>Descripción calculada automáticamente a partir de código del artículo</t>
        </r>
      </text>
    </comment>
    <comment ref="C596" authorId="2" shapeId="0">
      <text>
        <r>
          <rPr>
            <sz val="11"/>
            <color theme="1"/>
            <rFont val="Calibri"/>
            <family val="2"/>
            <scheme val="minor"/>
          </rPr>
          <t>Seleccione un valor de la lista</t>
        </r>
      </text>
    </comment>
    <comment ref="D596" authorId="2" shapeId="0">
      <text>
        <r>
          <rPr>
            <sz val="11"/>
            <color theme="1"/>
            <rFont val="Calibri"/>
            <family val="2"/>
            <scheme val="minor"/>
          </rPr>
          <t>Introduzca un número con dos decimales como máximo. Debe ser igual o mayor a la "Cantidad Real Consumida"</t>
        </r>
      </text>
    </comment>
    <comment ref="E596" authorId="2" shapeId="0">
      <text>
        <r>
          <rPr>
            <sz val="11"/>
            <color theme="1"/>
            <rFont val="Calibri"/>
            <family val="2"/>
            <scheme val="minor"/>
          </rPr>
          <t>Introduzca un número con dos decimales como máximo</t>
        </r>
      </text>
    </comment>
    <comment ref="F596" authorId="2" shapeId="0">
      <text>
        <r>
          <rPr>
            <sz val="11"/>
            <color theme="1"/>
            <rFont val="Calibri"/>
            <family val="2"/>
            <scheme val="minor"/>
          </rPr>
          <t>Monto calculado automáticamente por el sistema</t>
        </r>
      </text>
    </comment>
    <comment ref="A601" authorId="2" shapeId="0">
      <text>
        <r>
          <rPr>
            <sz val="11"/>
            <color theme="1"/>
            <rFont val="Calibri"/>
            <family val="2"/>
            <scheme val="minor"/>
          </rPr>
          <t>Introducir un texto con el nombre o referencia de la contratación</t>
        </r>
      </text>
    </comment>
    <comment ref="B601" authorId="2" shapeId="0">
      <text>
        <r>
          <rPr>
            <sz val="11"/>
            <color theme="1"/>
            <rFont val="Calibri"/>
            <family val="2"/>
            <scheme val="minor"/>
          </rPr>
          <t>Introduzca un texto con la finalidad de la contratación</t>
        </r>
      </text>
    </comment>
    <comment ref="C601" authorId="2" shapeId="0">
      <text>
        <r>
          <rPr>
            <sz val="11"/>
            <color theme="1"/>
            <rFont val="Calibri"/>
            <family val="2"/>
            <scheme val="minor"/>
          </rPr>
          <t>Seleccionar un valor del listado</t>
        </r>
      </text>
    </comment>
    <comment ref="D601" authorId="2" shapeId="0">
      <text>
        <r>
          <rPr>
            <sz val="11"/>
            <color theme="1"/>
            <rFont val="Calibri"/>
            <family val="2"/>
            <scheme val="minor"/>
          </rPr>
          <t>Seleccione el tipo de procedimiento</t>
        </r>
      </text>
    </comment>
    <comment ref="E601" authorId="2" shapeId="0">
      <text>
        <r>
          <rPr>
            <sz val="11"/>
            <color theme="1"/>
            <rFont val="Calibri"/>
            <family val="2"/>
            <scheme val="minor"/>
          </rPr>
          <t>Seleccione un valor de la lista</t>
        </r>
      </text>
    </comment>
    <comment ref="F601" authorId="2" shapeId="0">
      <text>
        <r>
          <rPr>
            <sz val="11"/>
            <color theme="1"/>
            <rFont val="Calibri"/>
            <family val="2"/>
            <scheme val="minor"/>
          </rPr>
          <t>Introduzca el código SNIP</t>
        </r>
      </text>
    </comment>
    <comment ref="C602" authorId="2" shapeId="0">
      <text>
        <r>
          <rPr>
            <sz val="11"/>
            <color theme="1"/>
            <rFont val="Calibri"/>
            <family val="2"/>
            <scheme val="minor"/>
          </rPr>
          <t>Introduzca la fecha de inicio del proceso, en formato dd-mm-aaaa</t>
        </r>
      </text>
    </comment>
    <comment ref="F60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3" authorId="2" shapeId="0">
      <text/>
    </comment>
    <comment ref="C604" authorId="2" shapeId="0">
      <text>
        <r>
          <rPr>
            <sz val="11"/>
            <color theme="1"/>
            <rFont val="Calibri"/>
            <family val="2"/>
            <scheme val="minor"/>
          </rPr>
          <t>Introduzca la fecha prevista de adjudicación, en formato dd-mm-aaaa</t>
        </r>
      </text>
    </comment>
    <comment ref="F604" authorId="2" shapeId="0">
      <text/>
    </comment>
    <comment ref="F605" authorId="2" shapeId="0">
      <text/>
    </comment>
    <comment ref="A607" authorId="2" shapeId="0">
      <text>
        <r>
          <rPr>
            <sz val="11"/>
            <color theme="1"/>
            <rFont val="Calibri"/>
            <family val="2"/>
            <scheme val="minor"/>
          </rPr>
          <t>Introduzca un codigo UNSPSC</t>
        </r>
      </text>
    </comment>
    <comment ref="B607" authorId="2" shapeId="0">
      <text>
        <r>
          <rPr>
            <sz val="11"/>
            <color theme="1"/>
            <rFont val="Calibri"/>
            <family val="2"/>
            <scheme val="minor"/>
          </rPr>
          <t>Descripción calculada automáticamente a partir de código del artículo</t>
        </r>
      </text>
    </comment>
    <comment ref="C607" authorId="2" shapeId="0">
      <text>
        <r>
          <rPr>
            <sz val="11"/>
            <color theme="1"/>
            <rFont val="Calibri"/>
            <family val="2"/>
            <scheme val="minor"/>
          </rPr>
          <t>Seleccione un valor de la lista</t>
        </r>
      </text>
    </comment>
    <comment ref="D607" authorId="2" shapeId="0">
      <text>
        <r>
          <rPr>
            <sz val="11"/>
            <color theme="1"/>
            <rFont val="Calibri"/>
            <family val="2"/>
            <scheme val="minor"/>
          </rPr>
          <t>Introduzca un número con dos decimales como máximo. Debe ser igual o mayor a la "Cantidad Real Consumida"</t>
        </r>
      </text>
    </comment>
    <comment ref="E607" authorId="2" shapeId="0">
      <text>
        <r>
          <rPr>
            <sz val="11"/>
            <color theme="1"/>
            <rFont val="Calibri"/>
            <family val="2"/>
            <scheme val="minor"/>
          </rPr>
          <t>Introduzca un número con dos decimales como máximo</t>
        </r>
      </text>
    </comment>
    <comment ref="F607" authorId="2" shapeId="0">
      <text>
        <r>
          <rPr>
            <sz val="11"/>
            <color theme="1"/>
            <rFont val="Calibri"/>
            <family val="2"/>
            <scheme val="minor"/>
          </rPr>
          <t>Monto calculado automáticamente por el sistema</t>
        </r>
      </text>
    </comment>
    <comment ref="A670" authorId="2" shapeId="0">
      <text>
        <r>
          <rPr>
            <sz val="11"/>
            <color theme="1"/>
            <rFont val="Calibri"/>
            <family val="2"/>
            <scheme val="minor"/>
          </rPr>
          <t>Introducir un texto con el nombre o referencia de la contratación</t>
        </r>
      </text>
    </comment>
    <comment ref="B670" authorId="2" shapeId="0">
      <text>
        <r>
          <rPr>
            <sz val="11"/>
            <color theme="1"/>
            <rFont val="Calibri"/>
            <family val="2"/>
            <scheme val="minor"/>
          </rPr>
          <t>Introduzca un texto con la finalidad de la contratación</t>
        </r>
      </text>
    </comment>
    <comment ref="C670" authorId="2" shapeId="0">
      <text>
        <r>
          <rPr>
            <sz val="11"/>
            <color theme="1"/>
            <rFont val="Calibri"/>
            <family val="2"/>
            <scheme val="minor"/>
          </rPr>
          <t>Seleccionar un valor del listado</t>
        </r>
      </text>
    </comment>
    <comment ref="D670" authorId="2" shapeId="0">
      <text>
        <r>
          <rPr>
            <sz val="11"/>
            <color theme="1"/>
            <rFont val="Calibri"/>
            <family val="2"/>
            <scheme val="minor"/>
          </rPr>
          <t>Seleccione el tipo de procedimiento</t>
        </r>
      </text>
    </comment>
    <comment ref="E670" authorId="2" shapeId="0">
      <text>
        <r>
          <rPr>
            <sz val="11"/>
            <color theme="1"/>
            <rFont val="Calibri"/>
            <family val="2"/>
            <scheme val="minor"/>
          </rPr>
          <t>Seleccione un valor de la lista</t>
        </r>
      </text>
    </comment>
    <comment ref="F670" authorId="2" shapeId="0">
      <text>
        <r>
          <rPr>
            <sz val="11"/>
            <color theme="1"/>
            <rFont val="Calibri"/>
            <family val="2"/>
            <scheme val="minor"/>
          </rPr>
          <t>Introduzca el código SNIP</t>
        </r>
      </text>
    </comment>
    <comment ref="C671" authorId="2" shapeId="0">
      <text>
        <r>
          <rPr>
            <sz val="11"/>
            <color theme="1"/>
            <rFont val="Calibri"/>
            <family val="2"/>
            <scheme val="minor"/>
          </rPr>
          <t>Introduzca la fecha de inicio del proceso, en formato dd-mm-aaaa</t>
        </r>
      </text>
    </comment>
    <comment ref="F67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2" authorId="2" shapeId="0">
      <text/>
    </comment>
    <comment ref="C673" authorId="2" shapeId="0">
      <text>
        <r>
          <rPr>
            <sz val="11"/>
            <color theme="1"/>
            <rFont val="Calibri"/>
            <family val="2"/>
            <scheme val="minor"/>
          </rPr>
          <t>Introduzca la fecha prevista de adjudicación, en formato dd-mm-aaaa</t>
        </r>
      </text>
    </comment>
    <comment ref="F673" authorId="2" shapeId="0">
      <text/>
    </comment>
    <comment ref="F674" authorId="2" shapeId="0">
      <text/>
    </comment>
    <comment ref="A676" authorId="2" shapeId="0">
      <text>
        <r>
          <rPr>
            <sz val="11"/>
            <color theme="1"/>
            <rFont val="Calibri"/>
            <family val="2"/>
            <scheme val="minor"/>
          </rPr>
          <t>Introduzca un codigo UNSPSC</t>
        </r>
      </text>
    </comment>
    <comment ref="B676" authorId="2" shapeId="0">
      <text>
        <r>
          <rPr>
            <sz val="11"/>
            <color theme="1"/>
            <rFont val="Calibri"/>
            <family val="2"/>
            <scheme val="minor"/>
          </rPr>
          <t>Descripción calculada automáticamente a partir de código del artículo</t>
        </r>
      </text>
    </comment>
    <comment ref="C676" authorId="2" shapeId="0">
      <text>
        <r>
          <rPr>
            <sz val="11"/>
            <color theme="1"/>
            <rFont val="Calibri"/>
            <family val="2"/>
            <scheme val="minor"/>
          </rPr>
          <t>Seleccione un valor de la lista</t>
        </r>
      </text>
    </comment>
    <comment ref="D676" authorId="2" shapeId="0">
      <text>
        <r>
          <rPr>
            <sz val="11"/>
            <color theme="1"/>
            <rFont val="Calibri"/>
            <family val="2"/>
            <scheme val="minor"/>
          </rPr>
          <t>Introduzca un número con dos decimales como máximo. Debe ser igual o mayor a la "Cantidad Real Consumida"</t>
        </r>
      </text>
    </comment>
    <comment ref="E676" authorId="2" shapeId="0">
      <text>
        <r>
          <rPr>
            <sz val="11"/>
            <color theme="1"/>
            <rFont val="Calibri"/>
            <family val="2"/>
            <scheme val="minor"/>
          </rPr>
          <t>Introduzca un número con dos decimales como máximo</t>
        </r>
      </text>
    </comment>
    <comment ref="F676" authorId="2" shapeId="0">
      <text>
        <r>
          <rPr>
            <sz val="11"/>
            <color theme="1"/>
            <rFont val="Calibri"/>
            <family val="2"/>
            <scheme val="minor"/>
          </rPr>
          <t>Monto calculado automáticamente por el sistema</t>
        </r>
      </text>
    </comment>
    <comment ref="A736" authorId="2" shapeId="0">
      <text>
        <r>
          <rPr>
            <sz val="11"/>
            <color theme="1"/>
            <rFont val="Calibri"/>
            <family val="2"/>
            <scheme val="minor"/>
          </rPr>
          <t>Introducir un texto con el nombre o referencia de la contratación</t>
        </r>
      </text>
    </comment>
    <comment ref="B736" authorId="2" shapeId="0">
      <text>
        <r>
          <rPr>
            <sz val="11"/>
            <color theme="1"/>
            <rFont val="Calibri"/>
            <family val="2"/>
            <scheme val="minor"/>
          </rPr>
          <t>Introduzca un texto con la finalidad de la contratación</t>
        </r>
      </text>
    </comment>
    <comment ref="C736" authorId="2" shapeId="0">
      <text>
        <r>
          <rPr>
            <sz val="11"/>
            <color theme="1"/>
            <rFont val="Calibri"/>
            <family val="2"/>
            <scheme val="minor"/>
          </rPr>
          <t>Seleccionar un valor del listado</t>
        </r>
      </text>
    </comment>
    <comment ref="D736" authorId="2" shapeId="0">
      <text>
        <r>
          <rPr>
            <sz val="11"/>
            <color theme="1"/>
            <rFont val="Calibri"/>
            <family val="2"/>
            <scheme val="minor"/>
          </rPr>
          <t>Seleccione el tipo de procedimiento</t>
        </r>
      </text>
    </comment>
    <comment ref="E736" authorId="2" shapeId="0">
      <text>
        <r>
          <rPr>
            <sz val="11"/>
            <color theme="1"/>
            <rFont val="Calibri"/>
            <family val="2"/>
            <scheme val="minor"/>
          </rPr>
          <t>Seleccione un valor de la lista</t>
        </r>
      </text>
    </comment>
    <comment ref="F736" authorId="2" shapeId="0">
      <text>
        <r>
          <rPr>
            <sz val="11"/>
            <color theme="1"/>
            <rFont val="Calibri"/>
            <family val="2"/>
            <scheme val="minor"/>
          </rPr>
          <t>Introduzca el código SNIP</t>
        </r>
      </text>
    </comment>
    <comment ref="C737" authorId="2" shapeId="0">
      <text>
        <r>
          <rPr>
            <sz val="11"/>
            <color theme="1"/>
            <rFont val="Calibri"/>
            <family val="2"/>
            <scheme val="minor"/>
          </rPr>
          <t>Introduzca la fecha de inicio del proceso, en formato dd-mm-aaaa</t>
        </r>
      </text>
    </comment>
    <comment ref="F73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8" authorId="2" shapeId="0">
      <text/>
    </comment>
    <comment ref="C739" authorId="2" shapeId="0">
      <text>
        <r>
          <rPr>
            <sz val="11"/>
            <color theme="1"/>
            <rFont val="Calibri"/>
            <family val="2"/>
            <scheme val="minor"/>
          </rPr>
          <t>Introduzca la fecha prevista de adjudicación, en formato dd-mm-aaaa</t>
        </r>
      </text>
    </comment>
    <comment ref="F739" authorId="2" shapeId="0">
      <text/>
    </comment>
    <comment ref="F740" authorId="2" shapeId="0">
      <text/>
    </comment>
    <comment ref="A742" authorId="2" shapeId="0">
      <text>
        <r>
          <rPr>
            <sz val="11"/>
            <color theme="1"/>
            <rFont val="Calibri"/>
            <family val="2"/>
            <scheme val="minor"/>
          </rPr>
          <t>Introduzca un codigo UNSPSC</t>
        </r>
      </text>
    </comment>
    <comment ref="B742" authorId="2" shapeId="0">
      <text>
        <r>
          <rPr>
            <sz val="11"/>
            <color theme="1"/>
            <rFont val="Calibri"/>
            <family val="2"/>
            <scheme val="minor"/>
          </rPr>
          <t>Descripción calculada automáticamente a partir de código del artículo</t>
        </r>
      </text>
    </comment>
    <comment ref="C742" authorId="2" shapeId="0">
      <text>
        <r>
          <rPr>
            <sz val="11"/>
            <color theme="1"/>
            <rFont val="Calibri"/>
            <family val="2"/>
            <scheme val="minor"/>
          </rPr>
          <t>Seleccione un valor de la lista</t>
        </r>
      </text>
    </comment>
    <comment ref="D742" authorId="2" shapeId="0">
      <text>
        <r>
          <rPr>
            <sz val="11"/>
            <color theme="1"/>
            <rFont val="Calibri"/>
            <family val="2"/>
            <scheme val="minor"/>
          </rPr>
          <t>Introduzca un número con dos decimales como máximo. Debe ser igual o mayor a la "Cantidad Real Consumida"</t>
        </r>
      </text>
    </comment>
    <comment ref="E742" authorId="2" shapeId="0">
      <text>
        <r>
          <rPr>
            <sz val="11"/>
            <color theme="1"/>
            <rFont val="Calibri"/>
            <family val="2"/>
            <scheme val="minor"/>
          </rPr>
          <t>Introduzca un número con dos decimales como máximo</t>
        </r>
      </text>
    </comment>
    <comment ref="F742" authorId="2" shapeId="0">
      <text>
        <r>
          <rPr>
            <sz val="11"/>
            <color theme="1"/>
            <rFont val="Calibri"/>
            <family val="2"/>
            <scheme val="minor"/>
          </rPr>
          <t>Monto calculado automáticamente por el sistema</t>
        </r>
      </text>
    </comment>
    <comment ref="A747" authorId="2" shapeId="0">
      <text>
        <r>
          <rPr>
            <sz val="11"/>
            <color theme="1"/>
            <rFont val="Calibri"/>
            <family val="2"/>
            <scheme val="minor"/>
          </rPr>
          <t>Introducir un texto con el nombre o referencia de la contratación</t>
        </r>
      </text>
    </comment>
    <comment ref="B747" authorId="2" shapeId="0">
      <text>
        <r>
          <rPr>
            <sz val="11"/>
            <color theme="1"/>
            <rFont val="Calibri"/>
            <family val="2"/>
            <scheme val="minor"/>
          </rPr>
          <t>Introduzca un texto con la finalidad de la contratación</t>
        </r>
      </text>
    </comment>
    <comment ref="C747" authorId="2" shapeId="0">
      <text>
        <r>
          <rPr>
            <sz val="11"/>
            <color theme="1"/>
            <rFont val="Calibri"/>
            <family val="2"/>
            <scheme val="minor"/>
          </rPr>
          <t>Seleccionar un valor del listado</t>
        </r>
      </text>
    </comment>
    <comment ref="D747" authorId="2" shapeId="0">
      <text>
        <r>
          <rPr>
            <sz val="11"/>
            <color theme="1"/>
            <rFont val="Calibri"/>
            <family val="2"/>
            <scheme val="minor"/>
          </rPr>
          <t>Seleccione el tipo de procedimiento</t>
        </r>
      </text>
    </comment>
    <comment ref="E747" authorId="2" shapeId="0">
      <text>
        <r>
          <rPr>
            <sz val="11"/>
            <color theme="1"/>
            <rFont val="Calibri"/>
            <family val="2"/>
            <scheme val="minor"/>
          </rPr>
          <t>Seleccione un valor de la lista</t>
        </r>
      </text>
    </comment>
    <comment ref="F747" authorId="2" shapeId="0">
      <text>
        <r>
          <rPr>
            <sz val="11"/>
            <color theme="1"/>
            <rFont val="Calibri"/>
            <family val="2"/>
            <scheme val="minor"/>
          </rPr>
          <t>Introduzca el código SNIP</t>
        </r>
      </text>
    </comment>
    <comment ref="C748" authorId="2" shapeId="0">
      <text>
        <r>
          <rPr>
            <sz val="11"/>
            <color theme="1"/>
            <rFont val="Calibri"/>
            <family val="2"/>
            <scheme val="minor"/>
          </rPr>
          <t>Introduzca la fecha de inicio del proceso, en formato dd-mm-aaaa</t>
        </r>
      </text>
    </comment>
    <comment ref="F74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9" authorId="2" shapeId="0">
      <text/>
    </comment>
    <comment ref="C750" authorId="2" shapeId="0">
      <text>
        <r>
          <rPr>
            <sz val="11"/>
            <color theme="1"/>
            <rFont val="Calibri"/>
            <family val="2"/>
            <scheme val="minor"/>
          </rPr>
          <t>Introduzca la fecha prevista de adjudicación, en formato dd-mm-aaaa</t>
        </r>
      </text>
    </comment>
    <comment ref="F750" authorId="2" shapeId="0">
      <text/>
    </comment>
    <comment ref="F751" authorId="2" shapeId="0">
      <text/>
    </comment>
    <comment ref="A753" authorId="2" shapeId="0">
      <text>
        <r>
          <rPr>
            <sz val="11"/>
            <color theme="1"/>
            <rFont val="Calibri"/>
            <family val="2"/>
            <scheme val="minor"/>
          </rPr>
          <t>Introduzca un codigo UNSPSC</t>
        </r>
      </text>
    </comment>
    <comment ref="B753" authorId="2" shapeId="0">
      <text>
        <r>
          <rPr>
            <sz val="11"/>
            <color theme="1"/>
            <rFont val="Calibri"/>
            <family val="2"/>
            <scheme val="minor"/>
          </rPr>
          <t>Descripción calculada automáticamente a partir de código del artículo</t>
        </r>
      </text>
    </comment>
    <comment ref="C753" authorId="2" shapeId="0">
      <text>
        <r>
          <rPr>
            <sz val="11"/>
            <color theme="1"/>
            <rFont val="Calibri"/>
            <family val="2"/>
            <scheme val="minor"/>
          </rPr>
          <t>Seleccione un valor de la lista</t>
        </r>
      </text>
    </comment>
    <comment ref="D753" authorId="2" shapeId="0">
      <text>
        <r>
          <rPr>
            <sz val="11"/>
            <color theme="1"/>
            <rFont val="Calibri"/>
            <family val="2"/>
            <scheme val="minor"/>
          </rPr>
          <t>Introduzca un número con dos decimales como máximo. Debe ser igual o mayor a la "Cantidad Real Consumida"</t>
        </r>
      </text>
    </comment>
    <comment ref="E753" authorId="2" shapeId="0">
      <text>
        <r>
          <rPr>
            <sz val="11"/>
            <color theme="1"/>
            <rFont val="Calibri"/>
            <family val="2"/>
            <scheme val="minor"/>
          </rPr>
          <t>Introduzca un número con dos decimales como máximo</t>
        </r>
      </text>
    </comment>
    <comment ref="F753" authorId="2" shapeId="0">
      <text>
        <r>
          <rPr>
            <sz val="11"/>
            <color theme="1"/>
            <rFont val="Calibri"/>
            <family val="2"/>
            <scheme val="minor"/>
          </rPr>
          <t>Monto calculado automáticamente por el sistema</t>
        </r>
      </text>
    </comment>
    <comment ref="A764" authorId="2" shapeId="0">
      <text>
        <r>
          <rPr>
            <sz val="11"/>
            <color theme="1"/>
            <rFont val="Calibri"/>
            <family val="2"/>
            <scheme val="minor"/>
          </rPr>
          <t>Introducir un texto con el nombre o referencia de la contratación</t>
        </r>
      </text>
    </comment>
    <comment ref="B764" authorId="2" shapeId="0">
      <text>
        <r>
          <rPr>
            <sz val="11"/>
            <color theme="1"/>
            <rFont val="Calibri"/>
            <family val="2"/>
            <scheme val="minor"/>
          </rPr>
          <t>Introduzca un texto con la finalidad de la contratación</t>
        </r>
      </text>
    </comment>
    <comment ref="C764" authorId="2" shapeId="0">
      <text>
        <r>
          <rPr>
            <sz val="11"/>
            <color theme="1"/>
            <rFont val="Calibri"/>
            <family val="2"/>
            <scheme val="minor"/>
          </rPr>
          <t>Seleccionar un valor del listado</t>
        </r>
      </text>
    </comment>
    <comment ref="D764" authorId="2" shapeId="0">
      <text>
        <r>
          <rPr>
            <sz val="11"/>
            <color theme="1"/>
            <rFont val="Calibri"/>
            <family val="2"/>
            <scheme val="minor"/>
          </rPr>
          <t>Seleccione el tipo de procedimiento</t>
        </r>
      </text>
    </comment>
    <comment ref="E764" authorId="2" shapeId="0">
      <text>
        <r>
          <rPr>
            <sz val="11"/>
            <color theme="1"/>
            <rFont val="Calibri"/>
            <family val="2"/>
            <scheme val="minor"/>
          </rPr>
          <t>Seleccione un valor de la lista</t>
        </r>
      </text>
    </comment>
    <comment ref="F764" authorId="2" shapeId="0">
      <text>
        <r>
          <rPr>
            <sz val="11"/>
            <color theme="1"/>
            <rFont val="Calibri"/>
            <family val="2"/>
            <scheme val="minor"/>
          </rPr>
          <t>Introduzca el código SNIP</t>
        </r>
      </text>
    </comment>
    <comment ref="C765" authorId="2" shapeId="0">
      <text>
        <r>
          <rPr>
            <sz val="11"/>
            <color theme="1"/>
            <rFont val="Calibri"/>
            <family val="2"/>
            <scheme val="minor"/>
          </rPr>
          <t>Introduzca la fecha de inicio del proceso, en formato dd-mm-aaaa</t>
        </r>
      </text>
    </comment>
    <comment ref="F76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6" authorId="2" shapeId="0">
      <text/>
    </comment>
    <comment ref="C767" authorId="2" shapeId="0">
      <text>
        <r>
          <rPr>
            <sz val="11"/>
            <color theme="1"/>
            <rFont val="Calibri"/>
            <family val="2"/>
            <scheme val="minor"/>
          </rPr>
          <t>Introduzca la fecha prevista de adjudicación, en formato dd-mm-aaaa</t>
        </r>
      </text>
    </comment>
    <comment ref="F767" authorId="2" shapeId="0">
      <text/>
    </comment>
    <comment ref="F768" authorId="2" shapeId="0">
      <text/>
    </comment>
    <comment ref="A770" authorId="2" shapeId="0">
      <text>
        <r>
          <rPr>
            <sz val="11"/>
            <color theme="1"/>
            <rFont val="Calibri"/>
            <family val="2"/>
            <scheme val="minor"/>
          </rPr>
          <t>Introduzca un codigo UNSPSC</t>
        </r>
      </text>
    </comment>
    <comment ref="B770" authorId="2" shapeId="0">
      <text>
        <r>
          <rPr>
            <sz val="11"/>
            <color theme="1"/>
            <rFont val="Calibri"/>
            <family val="2"/>
            <scheme val="minor"/>
          </rPr>
          <t>Descripción calculada automáticamente a partir de código del artículo</t>
        </r>
      </text>
    </comment>
    <comment ref="C770" authorId="2" shapeId="0">
      <text>
        <r>
          <rPr>
            <sz val="11"/>
            <color theme="1"/>
            <rFont val="Calibri"/>
            <family val="2"/>
            <scheme val="minor"/>
          </rPr>
          <t>Seleccione un valor de la lista</t>
        </r>
      </text>
    </comment>
    <comment ref="D770" authorId="2" shapeId="0">
      <text>
        <r>
          <rPr>
            <sz val="11"/>
            <color theme="1"/>
            <rFont val="Calibri"/>
            <family val="2"/>
            <scheme val="minor"/>
          </rPr>
          <t>Introduzca un número con dos decimales como máximo. Debe ser igual o mayor a la "Cantidad Real Consumida"</t>
        </r>
      </text>
    </comment>
    <comment ref="E770" authorId="2" shapeId="0">
      <text>
        <r>
          <rPr>
            <sz val="11"/>
            <color theme="1"/>
            <rFont val="Calibri"/>
            <family val="2"/>
            <scheme val="minor"/>
          </rPr>
          <t>Introduzca un número con dos decimales como máximo</t>
        </r>
      </text>
    </comment>
    <comment ref="F770" authorId="2" shapeId="0">
      <text>
        <r>
          <rPr>
            <sz val="11"/>
            <color theme="1"/>
            <rFont val="Calibri"/>
            <family val="2"/>
            <scheme val="minor"/>
          </rPr>
          <t>Monto calculado automáticamente por el sistema</t>
        </r>
      </text>
    </comment>
    <comment ref="A775" authorId="2" shapeId="0">
      <text>
        <r>
          <rPr>
            <sz val="11"/>
            <color theme="1"/>
            <rFont val="Calibri"/>
            <family val="2"/>
            <scheme val="minor"/>
          </rPr>
          <t>Introducir un texto con el nombre o referencia de la contratación</t>
        </r>
      </text>
    </comment>
    <comment ref="B775" authorId="2" shapeId="0">
      <text>
        <r>
          <rPr>
            <sz val="11"/>
            <color theme="1"/>
            <rFont val="Calibri"/>
            <family val="2"/>
            <scheme val="minor"/>
          </rPr>
          <t>Introduzca un texto con la finalidad de la contratación</t>
        </r>
      </text>
    </comment>
    <comment ref="C775" authorId="2" shapeId="0">
      <text>
        <r>
          <rPr>
            <sz val="11"/>
            <color theme="1"/>
            <rFont val="Calibri"/>
            <family val="2"/>
            <scheme val="minor"/>
          </rPr>
          <t>Seleccionar un valor del listado</t>
        </r>
      </text>
    </comment>
    <comment ref="D775" authorId="2" shapeId="0">
      <text>
        <r>
          <rPr>
            <sz val="11"/>
            <color theme="1"/>
            <rFont val="Calibri"/>
            <family val="2"/>
            <scheme val="minor"/>
          </rPr>
          <t>Seleccione el tipo de procedimiento</t>
        </r>
      </text>
    </comment>
    <comment ref="E775" authorId="2" shapeId="0">
      <text>
        <r>
          <rPr>
            <sz val="11"/>
            <color theme="1"/>
            <rFont val="Calibri"/>
            <family val="2"/>
            <scheme val="minor"/>
          </rPr>
          <t>Seleccione un valor de la lista</t>
        </r>
      </text>
    </comment>
    <comment ref="F775" authorId="2" shapeId="0">
      <text>
        <r>
          <rPr>
            <sz val="11"/>
            <color theme="1"/>
            <rFont val="Calibri"/>
            <family val="2"/>
            <scheme val="minor"/>
          </rPr>
          <t>Introduzca el código SNIP</t>
        </r>
      </text>
    </comment>
    <comment ref="C776" authorId="2" shapeId="0">
      <text>
        <r>
          <rPr>
            <sz val="11"/>
            <color theme="1"/>
            <rFont val="Calibri"/>
            <family val="2"/>
            <scheme val="minor"/>
          </rPr>
          <t>Introduzca la fecha de inicio del proceso, en formato dd-mm-aaaa</t>
        </r>
      </text>
    </comment>
    <comment ref="F77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7" authorId="2" shapeId="0">
      <text/>
    </comment>
    <comment ref="C778" authorId="2" shapeId="0">
      <text>
        <r>
          <rPr>
            <sz val="11"/>
            <color theme="1"/>
            <rFont val="Calibri"/>
            <family val="2"/>
            <scheme val="minor"/>
          </rPr>
          <t>Introduzca la fecha prevista de adjudicación, en formato dd-mm-aaaa</t>
        </r>
      </text>
    </comment>
    <comment ref="F778" authorId="2" shapeId="0">
      <text/>
    </comment>
    <comment ref="F779" authorId="2" shapeId="0">
      <text/>
    </comment>
    <comment ref="A781" authorId="2" shapeId="0">
      <text>
        <r>
          <rPr>
            <sz val="11"/>
            <color theme="1"/>
            <rFont val="Calibri"/>
            <family val="2"/>
            <scheme val="minor"/>
          </rPr>
          <t>Introduzca un codigo UNSPSC</t>
        </r>
      </text>
    </comment>
    <comment ref="B781" authorId="2" shapeId="0">
      <text>
        <r>
          <rPr>
            <sz val="11"/>
            <color theme="1"/>
            <rFont val="Calibri"/>
            <family val="2"/>
            <scheme val="minor"/>
          </rPr>
          <t>Descripción calculada automáticamente a partir de código del artículo</t>
        </r>
      </text>
    </comment>
    <comment ref="C781" authorId="2" shapeId="0">
      <text>
        <r>
          <rPr>
            <sz val="11"/>
            <color theme="1"/>
            <rFont val="Calibri"/>
            <family val="2"/>
            <scheme val="minor"/>
          </rPr>
          <t>Seleccione un valor de la lista</t>
        </r>
      </text>
    </comment>
    <comment ref="D781" authorId="2" shapeId="0">
      <text>
        <r>
          <rPr>
            <sz val="11"/>
            <color theme="1"/>
            <rFont val="Calibri"/>
            <family val="2"/>
            <scheme val="minor"/>
          </rPr>
          <t>Introduzca un número con dos decimales como máximo. Debe ser igual o mayor a la "Cantidad Real Consumida"</t>
        </r>
      </text>
    </comment>
    <comment ref="E781" authorId="2" shapeId="0">
      <text>
        <r>
          <rPr>
            <sz val="11"/>
            <color theme="1"/>
            <rFont val="Calibri"/>
            <family val="2"/>
            <scheme val="minor"/>
          </rPr>
          <t>Introduzca un número con dos decimales como máximo</t>
        </r>
      </text>
    </comment>
    <comment ref="F781" authorId="2" shapeId="0">
      <text>
        <r>
          <rPr>
            <sz val="11"/>
            <color theme="1"/>
            <rFont val="Calibri"/>
            <family val="2"/>
            <scheme val="minor"/>
          </rPr>
          <t>Monto calculado automáticamente por el sistema</t>
        </r>
      </text>
    </comment>
    <comment ref="A786" authorId="2" shapeId="0">
      <text>
        <r>
          <rPr>
            <sz val="11"/>
            <color theme="1"/>
            <rFont val="Calibri"/>
            <family val="2"/>
            <scheme val="minor"/>
          </rPr>
          <t>Introducir un texto con el nombre o referencia de la contratación</t>
        </r>
      </text>
    </comment>
    <comment ref="B786" authorId="2" shapeId="0">
      <text>
        <r>
          <rPr>
            <sz val="11"/>
            <color theme="1"/>
            <rFont val="Calibri"/>
            <family val="2"/>
            <scheme val="minor"/>
          </rPr>
          <t>Introduzca un texto con la finalidad de la contratación</t>
        </r>
      </text>
    </comment>
    <comment ref="C786" authorId="2" shapeId="0">
      <text>
        <r>
          <rPr>
            <sz val="11"/>
            <color theme="1"/>
            <rFont val="Calibri"/>
            <family val="2"/>
            <scheme val="minor"/>
          </rPr>
          <t>Seleccionar un valor del listado</t>
        </r>
      </text>
    </comment>
    <comment ref="D786" authorId="2" shapeId="0">
      <text>
        <r>
          <rPr>
            <sz val="11"/>
            <color theme="1"/>
            <rFont val="Calibri"/>
            <family val="2"/>
            <scheme val="minor"/>
          </rPr>
          <t>Seleccione el tipo de procedimiento</t>
        </r>
      </text>
    </comment>
    <comment ref="E786" authorId="2" shapeId="0">
      <text>
        <r>
          <rPr>
            <sz val="11"/>
            <color theme="1"/>
            <rFont val="Calibri"/>
            <family val="2"/>
            <scheme val="minor"/>
          </rPr>
          <t>Seleccione un valor de la lista</t>
        </r>
      </text>
    </comment>
    <comment ref="F786" authorId="2" shapeId="0">
      <text>
        <r>
          <rPr>
            <sz val="11"/>
            <color theme="1"/>
            <rFont val="Calibri"/>
            <family val="2"/>
            <scheme val="minor"/>
          </rPr>
          <t>Introduzca el código SNIP</t>
        </r>
      </text>
    </comment>
    <comment ref="C787" authorId="2" shapeId="0">
      <text>
        <r>
          <rPr>
            <sz val="11"/>
            <color theme="1"/>
            <rFont val="Calibri"/>
            <family val="2"/>
            <scheme val="minor"/>
          </rPr>
          <t>Introduzca la fecha de inicio del proceso, en formato dd-mm-aaaa</t>
        </r>
      </text>
    </comment>
    <comment ref="F78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8" authorId="2" shapeId="0">
      <text/>
    </comment>
    <comment ref="C789" authorId="2" shapeId="0">
      <text>
        <r>
          <rPr>
            <sz val="11"/>
            <color theme="1"/>
            <rFont val="Calibri"/>
            <family val="2"/>
            <scheme val="minor"/>
          </rPr>
          <t>Introduzca la fecha prevista de adjudicación, en formato dd-mm-aaaa</t>
        </r>
      </text>
    </comment>
    <comment ref="F789" authorId="2" shapeId="0">
      <text/>
    </comment>
    <comment ref="F790" authorId="2" shapeId="0">
      <text/>
    </comment>
    <comment ref="A792" authorId="2" shapeId="0">
      <text>
        <r>
          <rPr>
            <sz val="11"/>
            <color theme="1"/>
            <rFont val="Calibri"/>
            <family val="2"/>
            <scheme val="minor"/>
          </rPr>
          <t>Introduzca un codigo UNSPSC</t>
        </r>
      </text>
    </comment>
    <comment ref="B792" authorId="2" shapeId="0">
      <text>
        <r>
          <rPr>
            <sz val="11"/>
            <color theme="1"/>
            <rFont val="Calibri"/>
            <family val="2"/>
            <scheme val="minor"/>
          </rPr>
          <t>Descripción calculada automáticamente a partir de código del artículo</t>
        </r>
      </text>
    </comment>
    <comment ref="C792" authorId="2" shapeId="0">
      <text>
        <r>
          <rPr>
            <sz val="11"/>
            <color theme="1"/>
            <rFont val="Calibri"/>
            <family val="2"/>
            <scheme val="minor"/>
          </rPr>
          <t>Seleccione un valor de la lista</t>
        </r>
      </text>
    </comment>
    <comment ref="D792" authorId="2" shapeId="0">
      <text>
        <r>
          <rPr>
            <sz val="11"/>
            <color theme="1"/>
            <rFont val="Calibri"/>
            <family val="2"/>
            <scheme val="minor"/>
          </rPr>
          <t>Introduzca un número con dos decimales como máximo. Debe ser igual o mayor a la "Cantidad Real Consumida"</t>
        </r>
      </text>
    </comment>
    <comment ref="E792" authorId="2" shapeId="0">
      <text>
        <r>
          <rPr>
            <sz val="11"/>
            <color theme="1"/>
            <rFont val="Calibri"/>
            <family val="2"/>
            <scheme val="minor"/>
          </rPr>
          <t>Introduzca un número con dos decimales como máximo</t>
        </r>
      </text>
    </comment>
    <comment ref="F792" authorId="2" shapeId="0">
      <text>
        <r>
          <rPr>
            <sz val="11"/>
            <color theme="1"/>
            <rFont val="Calibri"/>
            <family val="2"/>
            <scheme val="minor"/>
          </rPr>
          <t>Monto calculado automáticamente por el sistema</t>
        </r>
      </text>
    </comment>
    <comment ref="A800" authorId="2" shapeId="0">
      <text>
        <r>
          <rPr>
            <sz val="11"/>
            <color theme="1"/>
            <rFont val="Calibri"/>
            <family val="2"/>
            <scheme val="minor"/>
          </rPr>
          <t>Introducir un texto con el nombre o referencia de la contratación</t>
        </r>
      </text>
    </comment>
    <comment ref="B800" authorId="2" shapeId="0">
      <text>
        <r>
          <rPr>
            <sz val="11"/>
            <color theme="1"/>
            <rFont val="Calibri"/>
            <family val="2"/>
            <scheme val="minor"/>
          </rPr>
          <t>Introduzca un texto con la finalidad de la contratación</t>
        </r>
      </text>
    </comment>
    <comment ref="C800" authorId="2" shapeId="0">
      <text>
        <r>
          <rPr>
            <sz val="11"/>
            <color theme="1"/>
            <rFont val="Calibri"/>
            <family val="2"/>
            <scheme val="minor"/>
          </rPr>
          <t>Seleccionar un valor del listado</t>
        </r>
      </text>
    </comment>
    <comment ref="D800" authorId="2" shapeId="0">
      <text>
        <r>
          <rPr>
            <sz val="11"/>
            <color theme="1"/>
            <rFont val="Calibri"/>
            <family val="2"/>
            <scheme val="minor"/>
          </rPr>
          <t>Seleccione el tipo de procedimiento</t>
        </r>
      </text>
    </comment>
    <comment ref="E800" authorId="2" shapeId="0">
      <text>
        <r>
          <rPr>
            <sz val="11"/>
            <color theme="1"/>
            <rFont val="Calibri"/>
            <family val="2"/>
            <scheme val="minor"/>
          </rPr>
          <t>Seleccione un valor de la lista</t>
        </r>
      </text>
    </comment>
    <comment ref="F800" authorId="2" shapeId="0">
      <text>
        <r>
          <rPr>
            <sz val="11"/>
            <color theme="1"/>
            <rFont val="Calibri"/>
            <family val="2"/>
            <scheme val="minor"/>
          </rPr>
          <t>Introduzca el código SNIP</t>
        </r>
      </text>
    </comment>
    <comment ref="C801" authorId="2" shapeId="0">
      <text>
        <r>
          <rPr>
            <sz val="11"/>
            <color theme="1"/>
            <rFont val="Calibri"/>
            <family val="2"/>
            <scheme val="minor"/>
          </rPr>
          <t>Introduzca la fecha de inicio del proceso, en formato dd-mm-aaaa</t>
        </r>
      </text>
    </comment>
    <comment ref="F80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2" authorId="2" shapeId="0">
      <text/>
    </comment>
    <comment ref="C803" authorId="2" shapeId="0">
      <text>
        <r>
          <rPr>
            <sz val="11"/>
            <color theme="1"/>
            <rFont val="Calibri"/>
            <family val="2"/>
            <scheme val="minor"/>
          </rPr>
          <t>Introduzca la fecha prevista de adjudicación, en formato dd-mm-aaaa</t>
        </r>
      </text>
    </comment>
    <comment ref="F803" authorId="2" shapeId="0">
      <text/>
    </comment>
    <comment ref="F804" authorId="2" shapeId="0">
      <text/>
    </comment>
    <comment ref="A806" authorId="2" shapeId="0">
      <text>
        <r>
          <rPr>
            <sz val="11"/>
            <color theme="1"/>
            <rFont val="Calibri"/>
            <family val="2"/>
            <scheme val="minor"/>
          </rPr>
          <t>Introduzca un codigo UNSPSC</t>
        </r>
      </text>
    </comment>
    <comment ref="B806" authorId="2" shapeId="0">
      <text>
        <r>
          <rPr>
            <sz val="11"/>
            <color theme="1"/>
            <rFont val="Calibri"/>
            <family val="2"/>
            <scheme val="minor"/>
          </rPr>
          <t>Descripción calculada automáticamente a partir de código del artículo</t>
        </r>
      </text>
    </comment>
    <comment ref="C806" authorId="2" shapeId="0">
      <text>
        <r>
          <rPr>
            <sz val="11"/>
            <color theme="1"/>
            <rFont val="Calibri"/>
            <family val="2"/>
            <scheme val="minor"/>
          </rPr>
          <t>Seleccione un valor de la lista</t>
        </r>
      </text>
    </comment>
    <comment ref="D806" authorId="2" shapeId="0">
      <text>
        <r>
          <rPr>
            <sz val="11"/>
            <color theme="1"/>
            <rFont val="Calibri"/>
            <family val="2"/>
            <scheme val="minor"/>
          </rPr>
          <t>Introduzca un número con dos decimales como máximo. Debe ser igual o mayor a la "Cantidad Real Consumida"</t>
        </r>
      </text>
    </comment>
    <comment ref="E806" authorId="2" shapeId="0">
      <text>
        <r>
          <rPr>
            <sz val="11"/>
            <color theme="1"/>
            <rFont val="Calibri"/>
            <family val="2"/>
            <scheme val="minor"/>
          </rPr>
          <t>Introduzca un número con dos decimales como máximo</t>
        </r>
      </text>
    </comment>
    <comment ref="F806" authorId="2" shapeId="0">
      <text>
        <r>
          <rPr>
            <sz val="11"/>
            <color theme="1"/>
            <rFont val="Calibri"/>
            <family val="2"/>
            <scheme val="minor"/>
          </rPr>
          <t>Monto calculado automáticamente por el sistema</t>
        </r>
      </text>
    </comment>
    <comment ref="A814" authorId="2" shapeId="0">
      <text>
        <r>
          <rPr>
            <sz val="11"/>
            <color theme="1"/>
            <rFont val="Calibri"/>
            <family val="2"/>
            <scheme val="minor"/>
          </rPr>
          <t>Introducir un texto con el nombre o referencia de la contratación</t>
        </r>
      </text>
    </comment>
    <comment ref="B814" authorId="2" shapeId="0">
      <text>
        <r>
          <rPr>
            <sz val="11"/>
            <color theme="1"/>
            <rFont val="Calibri"/>
            <family val="2"/>
            <scheme val="minor"/>
          </rPr>
          <t>Introduzca un texto con la finalidad de la contratación</t>
        </r>
      </text>
    </comment>
    <comment ref="C814" authorId="2" shapeId="0">
      <text>
        <r>
          <rPr>
            <sz val="11"/>
            <color theme="1"/>
            <rFont val="Calibri"/>
            <family val="2"/>
            <scheme val="minor"/>
          </rPr>
          <t>Seleccionar un valor del listado</t>
        </r>
      </text>
    </comment>
    <comment ref="D814" authorId="2" shapeId="0">
      <text>
        <r>
          <rPr>
            <sz val="11"/>
            <color theme="1"/>
            <rFont val="Calibri"/>
            <family val="2"/>
            <scheme val="minor"/>
          </rPr>
          <t>Seleccione el tipo de procedimiento</t>
        </r>
      </text>
    </comment>
    <comment ref="E814" authorId="2" shapeId="0">
      <text>
        <r>
          <rPr>
            <sz val="11"/>
            <color theme="1"/>
            <rFont val="Calibri"/>
            <family val="2"/>
            <scheme val="minor"/>
          </rPr>
          <t>Seleccione un valor de la lista</t>
        </r>
      </text>
    </comment>
    <comment ref="F814" authorId="2" shapeId="0">
      <text>
        <r>
          <rPr>
            <sz val="11"/>
            <color theme="1"/>
            <rFont val="Calibri"/>
            <family val="2"/>
            <scheme val="minor"/>
          </rPr>
          <t>Introduzca el código SNIP</t>
        </r>
      </text>
    </comment>
    <comment ref="C815" authorId="2" shapeId="0">
      <text>
        <r>
          <rPr>
            <sz val="11"/>
            <color theme="1"/>
            <rFont val="Calibri"/>
            <family val="2"/>
            <scheme val="minor"/>
          </rPr>
          <t>Introduzca la fecha de inicio del proceso, en formato dd-mm-aaaa</t>
        </r>
      </text>
    </comment>
    <comment ref="F81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16" authorId="2" shapeId="0">
      <text/>
    </comment>
    <comment ref="C817" authorId="2" shapeId="0">
      <text>
        <r>
          <rPr>
            <sz val="11"/>
            <color theme="1"/>
            <rFont val="Calibri"/>
            <family val="2"/>
            <scheme val="minor"/>
          </rPr>
          <t>Introduzca la fecha prevista de adjudicación, en formato dd-mm-aaaa</t>
        </r>
      </text>
    </comment>
    <comment ref="F817" authorId="2" shapeId="0">
      <text/>
    </comment>
    <comment ref="F818" authorId="2" shapeId="0">
      <text/>
    </comment>
    <comment ref="A820" authorId="2" shapeId="0">
      <text>
        <r>
          <rPr>
            <sz val="11"/>
            <color theme="1"/>
            <rFont val="Calibri"/>
            <family val="2"/>
            <scheme val="minor"/>
          </rPr>
          <t>Introduzca un codigo UNSPSC</t>
        </r>
      </text>
    </comment>
    <comment ref="B820" authorId="2" shapeId="0">
      <text>
        <r>
          <rPr>
            <sz val="11"/>
            <color theme="1"/>
            <rFont val="Calibri"/>
            <family val="2"/>
            <scheme val="minor"/>
          </rPr>
          <t>Descripción calculada automáticamente a partir de código del artículo</t>
        </r>
      </text>
    </comment>
    <comment ref="C820" authorId="2" shapeId="0">
      <text>
        <r>
          <rPr>
            <sz val="11"/>
            <color theme="1"/>
            <rFont val="Calibri"/>
            <family val="2"/>
            <scheme val="minor"/>
          </rPr>
          <t>Seleccione un valor de la lista</t>
        </r>
      </text>
    </comment>
    <comment ref="D820" authorId="2" shapeId="0">
      <text>
        <r>
          <rPr>
            <sz val="11"/>
            <color theme="1"/>
            <rFont val="Calibri"/>
            <family val="2"/>
            <scheme val="minor"/>
          </rPr>
          <t>Introduzca un número con dos decimales como máximo. Debe ser igual o mayor a la "Cantidad Real Consumida"</t>
        </r>
      </text>
    </comment>
    <comment ref="E820" authorId="2" shapeId="0">
      <text>
        <r>
          <rPr>
            <sz val="11"/>
            <color theme="1"/>
            <rFont val="Calibri"/>
            <family val="2"/>
            <scheme val="minor"/>
          </rPr>
          <t>Introduzca un número con dos decimales como máximo</t>
        </r>
      </text>
    </comment>
    <comment ref="F820" authorId="2" shapeId="0">
      <text>
        <r>
          <rPr>
            <sz val="11"/>
            <color theme="1"/>
            <rFont val="Calibri"/>
            <family val="2"/>
            <scheme val="minor"/>
          </rPr>
          <t>Monto calculado automáticamente por el sistema</t>
        </r>
      </text>
    </comment>
    <comment ref="A831" authorId="2" shapeId="0">
      <text>
        <r>
          <rPr>
            <sz val="11"/>
            <color theme="1"/>
            <rFont val="Calibri"/>
            <family val="2"/>
            <scheme val="minor"/>
          </rPr>
          <t>Introducir un texto con el nombre o referencia de la contratación</t>
        </r>
      </text>
    </comment>
    <comment ref="B831" authorId="2" shapeId="0">
      <text>
        <r>
          <rPr>
            <sz val="11"/>
            <color theme="1"/>
            <rFont val="Calibri"/>
            <family val="2"/>
            <scheme val="minor"/>
          </rPr>
          <t>Introduzca un texto con la finalidad de la contratación</t>
        </r>
      </text>
    </comment>
    <comment ref="C831" authorId="2" shapeId="0">
      <text>
        <r>
          <rPr>
            <sz val="11"/>
            <color theme="1"/>
            <rFont val="Calibri"/>
            <family val="2"/>
            <scheme val="minor"/>
          </rPr>
          <t>Seleccionar un valor del listado</t>
        </r>
      </text>
    </comment>
    <comment ref="D831" authorId="2" shapeId="0">
      <text>
        <r>
          <rPr>
            <sz val="11"/>
            <color theme="1"/>
            <rFont val="Calibri"/>
            <family val="2"/>
            <scheme val="minor"/>
          </rPr>
          <t>Seleccione el tipo de procedimiento</t>
        </r>
      </text>
    </comment>
    <comment ref="E831" authorId="2" shapeId="0">
      <text>
        <r>
          <rPr>
            <sz val="11"/>
            <color theme="1"/>
            <rFont val="Calibri"/>
            <family val="2"/>
            <scheme val="minor"/>
          </rPr>
          <t>Seleccione un valor de la lista</t>
        </r>
      </text>
    </comment>
    <comment ref="F831" authorId="2" shapeId="0">
      <text>
        <r>
          <rPr>
            <sz val="11"/>
            <color theme="1"/>
            <rFont val="Calibri"/>
            <family val="2"/>
            <scheme val="minor"/>
          </rPr>
          <t>Introduzca el código SNIP</t>
        </r>
      </text>
    </comment>
    <comment ref="C832" authorId="2" shapeId="0">
      <text>
        <r>
          <rPr>
            <sz val="11"/>
            <color theme="1"/>
            <rFont val="Calibri"/>
            <family val="2"/>
            <scheme val="minor"/>
          </rPr>
          <t>Introduzca la fecha de inicio del proceso, en formato dd-mm-aaaa</t>
        </r>
      </text>
    </comment>
    <comment ref="F83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33" authorId="2" shapeId="0">
      <text/>
    </comment>
    <comment ref="C834" authorId="2" shapeId="0">
      <text>
        <r>
          <rPr>
            <sz val="11"/>
            <color theme="1"/>
            <rFont val="Calibri"/>
            <family val="2"/>
            <scheme val="minor"/>
          </rPr>
          <t>Introduzca la fecha prevista de adjudicación, en formato dd-mm-aaaa</t>
        </r>
      </text>
    </comment>
    <comment ref="F834" authorId="2" shapeId="0">
      <text/>
    </comment>
    <comment ref="F835" authorId="2" shapeId="0">
      <text/>
    </comment>
    <comment ref="A837" authorId="2" shapeId="0">
      <text>
        <r>
          <rPr>
            <sz val="11"/>
            <color theme="1"/>
            <rFont val="Calibri"/>
            <family val="2"/>
            <scheme val="minor"/>
          </rPr>
          <t>Introduzca un codigo UNSPSC</t>
        </r>
      </text>
    </comment>
    <comment ref="B837" authorId="2" shapeId="0">
      <text>
        <r>
          <rPr>
            <sz val="11"/>
            <color theme="1"/>
            <rFont val="Calibri"/>
            <family val="2"/>
            <scheme val="minor"/>
          </rPr>
          <t>Descripción calculada automáticamente a partir de código del artículo</t>
        </r>
      </text>
    </comment>
    <comment ref="C837" authorId="2" shapeId="0">
      <text>
        <r>
          <rPr>
            <sz val="11"/>
            <color theme="1"/>
            <rFont val="Calibri"/>
            <family val="2"/>
            <scheme val="minor"/>
          </rPr>
          <t>Seleccione un valor de la lista</t>
        </r>
      </text>
    </comment>
    <comment ref="D837" authorId="2" shapeId="0">
      <text>
        <r>
          <rPr>
            <sz val="11"/>
            <color theme="1"/>
            <rFont val="Calibri"/>
            <family val="2"/>
            <scheme val="minor"/>
          </rPr>
          <t>Introduzca un número con dos decimales como máximo. Debe ser igual o mayor a la "Cantidad Real Consumida"</t>
        </r>
      </text>
    </comment>
    <comment ref="E837" authorId="2" shapeId="0">
      <text>
        <r>
          <rPr>
            <sz val="11"/>
            <color theme="1"/>
            <rFont val="Calibri"/>
            <family val="2"/>
            <scheme val="minor"/>
          </rPr>
          <t>Introduzca un número con dos decimales como máximo</t>
        </r>
      </text>
    </comment>
    <comment ref="F837" authorId="2" shapeId="0">
      <text>
        <r>
          <rPr>
            <sz val="11"/>
            <color theme="1"/>
            <rFont val="Calibri"/>
            <family val="2"/>
            <scheme val="minor"/>
          </rPr>
          <t>Monto calculado automáticamente por el sistema</t>
        </r>
      </text>
    </comment>
    <comment ref="A866" authorId="2" shapeId="0">
      <text>
        <r>
          <rPr>
            <sz val="11"/>
            <color theme="1"/>
            <rFont val="Calibri"/>
            <family val="2"/>
            <scheme val="minor"/>
          </rPr>
          <t>Introducir un texto con el nombre o referencia de la contratación</t>
        </r>
      </text>
    </comment>
    <comment ref="B866" authorId="2" shapeId="0">
      <text>
        <r>
          <rPr>
            <sz val="11"/>
            <color theme="1"/>
            <rFont val="Calibri"/>
            <family val="2"/>
            <scheme val="minor"/>
          </rPr>
          <t>Introduzca un texto con la finalidad de la contratación</t>
        </r>
      </text>
    </comment>
    <comment ref="C866" authorId="2" shapeId="0">
      <text>
        <r>
          <rPr>
            <sz val="11"/>
            <color theme="1"/>
            <rFont val="Calibri"/>
            <family val="2"/>
            <scheme val="minor"/>
          </rPr>
          <t>Seleccionar un valor del listado</t>
        </r>
      </text>
    </comment>
    <comment ref="D866" authorId="2" shapeId="0">
      <text>
        <r>
          <rPr>
            <sz val="11"/>
            <color theme="1"/>
            <rFont val="Calibri"/>
            <family val="2"/>
            <scheme val="minor"/>
          </rPr>
          <t>Seleccione el tipo de procedimiento</t>
        </r>
      </text>
    </comment>
    <comment ref="E866" authorId="2" shapeId="0">
      <text>
        <r>
          <rPr>
            <sz val="11"/>
            <color theme="1"/>
            <rFont val="Calibri"/>
            <family val="2"/>
            <scheme val="minor"/>
          </rPr>
          <t>Seleccione un valor de la lista</t>
        </r>
      </text>
    </comment>
    <comment ref="F866" authorId="2" shapeId="0">
      <text>
        <r>
          <rPr>
            <sz val="11"/>
            <color theme="1"/>
            <rFont val="Calibri"/>
            <family val="2"/>
            <scheme val="minor"/>
          </rPr>
          <t>Introduzca el código SNIP</t>
        </r>
      </text>
    </comment>
    <comment ref="C867" authorId="2" shapeId="0">
      <text>
        <r>
          <rPr>
            <sz val="11"/>
            <color theme="1"/>
            <rFont val="Calibri"/>
            <family val="2"/>
            <scheme val="minor"/>
          </rPr>
          <t>Introduzca la fecha de inicio del proceso, en formato dd-mm-aaaa</t>
        </r>
      </text>
    </comment>
    <comment ref="F867"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68" authorId="2" shapeId="0">
      <text/>
    </comment>
    <comment ref="C869" authorId="2" shapeId="0">
      <text>
        <r>
          <rPr>
            <sz val="11"/>
            <color theme="1"/>
            <rFont val="Calibri"/>
            <family val="2"/>
            <scheme val="minor"/>
          </rPr>
          <t>Introduzca la fecha prevista de adjudicación, en formato dd-mm-aaaa</t>
        </r>
      </text>
    </comment>
    <comment ref="F869" authorId="2" shapeId="0">
      <text/>
    </comment>
    <comment ref="F870" authorId="2" shapeId="0">
      <text/>
    </comment>
    <comment ref="A872" authorId="2" shapeId="0">
      <text>
        <r>
          <rPr>
            <sz val="11"/>
            <color theme="1"/>
            <rFont val="Calibri"/>
            <family val="2"/>
            <scheme val="minor"/>
          </rPr>
          <t>Introduzca un codigo UNSPSC</t>
        </r>
      </text>
    </comment>
    <comment ref="B872" authorId="2" shapeId="0">
      <text>
        <r>
          <rPr>
            <sz val="11"/>
            <color theme="1"/>
            <rFont val="Calibri"/>
            <family val="2"/>
            <scheme val="minor"/>
          </rPr>
          <t>Descripción calculada automáticamente a partir de código del artículo</t>
        </r>
      </text>
    </comment>
    <comment ref="C872" authorId="2" shapeId="0">
      <text>
        <r>
          <rPr>
            <sz val="11"/>
            <color theme="1"/>
            <rFont val="Calibri"/>
            <family val="2"/>
            <scheme val="minor"/>
          </rPr>
          <t>Seleccione un valor de la lista</t>
        </r>
      </text>
    </comment>
    <comment ref="D872" authorId="2" shapeId="0">
      <text>
        <r>
          <rPr>
            <sz val="11"/>
            <color theme="1"/>
            <rFont val="Calibri"/>
            <family val="2"/>
            <scheme val="minor"/>
          </rPr>
          <t>Introduzca un número con dos decimales como máximo. Debe ser igual o mayor a la "Cantidad Real Consumida"</t>
        </r>
      </text>
    </comment>
    <comment ref="E872" authorId="2" shapeId="0">
      <text>
        <r>
          <rPr>
            <sz val="11"/>
            <color theme="1"/>
            <rFont val="Calibri"/>
            <family val="2"/>
            <scheme val="minor"/>
          </rPr>
          <t>Introduzca un número con dos decimales como máximo</t>
        </r>
      </text>
    </comment>
    <comment ref="F872" authorId="2" shapeId="0">
      <text>
        <r>
          <rPr>
            <sz val="11"/>
            <color theme="1"/>
            <rFont val="Calibri"/>
            <family val="2"/>
            <scheme val="minor"/>
          </rPr>
          <t>Monto calculado automáticamente por el sistema</t>
        </r>
      </text>
    </comment>
    <comment ref="A883" authorId="2" shapeId="0">
      <text>
        <r>
          <rPr>
            <sz val="11"/>
            <color theme="1"/>
            <rFont val="Calibri"/>
            <family val="2"/>
            <scheme val="minor"/>
          </rPr>
          <t>Introducir un texto con el nombre o referencia de la contratación</t>
        </r>
      </text>
    </comment>
    <comment ref="B883" authorId="2" shapeId="0">
      <text>
        <r>
          <rPr>
            <sz val="11"/>
            <color theme="1"/>
            <rFont val="Calibri"/>
            <family val="2"/>
            <scheme val="minor"/>
          </rPr>
          <t>Introduzca un texto con la finalidad de la contratación</t>
        </r>
      </text>
    </comment>
    <comment ref="C883" authorId="2" shapeId="0">
      <text>
        <r>
          <rPr>
            <sz val="11"/>
            <color theme="1"/>
            <rFont val="Calibri"/>
            <family val="2"/>
            <scheme val="minor"/>
          </rPr>
          <t>Seleccionar un valor del listado</t>
        </r>
      </text>
    </comment>
    <comment ref="D883" authorId="2" shapeId="0">
      <text>
        <r>
          <rPr>
            <sz val="11"/>
            <color theme="1"/>
            <rFont val="Calibri"/>
            <family val="2"/>
            <scheme val="minor"/>
          </rPr>
          <t>Seleccione el tipo de procedimiento</t>
        </r>
      </text>
    </comment>
    <comment ref="E883" authorId="2" shapeId="0">
      <text>
        <r>
          <rPr>
            <sz val="11"/>
            <color theme="1"/>
            <rFont val="Calibri"/>
            <family val="2"/>
            <scheme val="minor"/>
          </rPr>
          <t>Seleccione un valor de la lista</t>
        </r>
      </text>
    </comment>
    <comment ref="F883" authorId="2" shapeId="0">
      <text>
        <r>
          <rPr>
            <sz val="11"/>
            <color theme="1"/>
            <rFont val="Calibri"/>
            <family val="2"/>
            <scheme val="minor"/>
          </rPr>
          <t>Introduzca el código SNIP</t>
        </r>
      </text>
    </comment>
    <comment ref="C884" authorId="2" shapeId="0">
      <text>
        <r>
          <rPr>
            <sz val="11"/>
            <color theme="1"/>
            <rFont val="Calibri"/>
            <family val="2"/>
            <scheme val="minor"/>
          </rPr>
          <t>Introduzca la fecha de inicio del proceso, en formato dd-mm-aaaa</t>
        </r>
      </text>
    </comment>
    <comment ref="F88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5" authorId="2" shapeId="0">
      <text/>
    </comment>
    <comment ref="C886" authorId="2" shapeId="0">
      <text>
        <r>
          <rPr>
            <sz val="11"/>
            <color theme="1"/>
            <rFont val="Calibri"/>
            <family val="2"/>
            <scheme val="minor"/>
          </rPr>
          <t>Introduzca la fecha prevista de adjudicación, en formato dd-mm-aaaa</t>
        </r>
      </text>
    </comment>
    <comment ref="F886" authorId="2" shapeId="0">
      <text/>
    </comment>
    <comment ref="F887" authorId="2" shapeId="0">
      <text/>
    </comment>
    <comment ref="A889" authorId="2" shapeId="0">
      <text>
        <r>
          <rPr>
            <sz val="11"/>
            <color theme="1"/>
            <rFont val="Calibri"/>
            <family val="2"/>
            <scheme val="minor"/>
          </rPr>
          <t>Introduzca un codigo UNSPSC</t>
        </r>
      </text>
    </comment>
    <comment ref="B889" authorId="2" shapeId="0">
      <text>
        <r>
          <rPr>
            <sz val="11"/>
            <color theme="1"/>
            <rFont val="Calibri"/>
            <family val="2"/>
            <scheme val="minor"/>
          </rPr>
          <t>Descripción calculada automáticamente a partir de código del artículo</t>
        </r>
      </text>
    </comment>
    <comment ref="C889" authorId="2" shapeId="0">
      <text>
        <r>
          <rPr>
            <sz val="11"/>
            <color theme="1"/>
            <rFont val="Calibri"/>
            <family val="2"/>
            <scheme val="minor"/>
          </rPr>
          <t>Seleccione un valor de la lista</t>
        </r>
      </text>
    </comment>
    <comment ref="D889" authorId="2" shapeId="0">
      <text>
        <r>
          <rPr>
            <sz val="11"/>
            <color theme="1"/>
            <rFont val="Calibri"/>
            <family val="2"/>
            <scheme val="minor"/>
          </rPr>
          <t>Introduzca un número con dos decimales como máximo. Debe ser igual o mayor a la "Cantidad Real Consumida"</t>
        </r>
      </text>
    </comment>
    <comment ref="E889" authorId="2" shapeId="0">
      <text>
        <r>
          <rPr>
            <sz val="11"/>
            <color theme="1"/>
            <rFont val="Calibri"/>
            <family val="2"/>
            <scheme val="minor"/>
          </rPr>
          <t>Introduzca un número con dos decimales como máximo</t>
        </r>
      </text>
    </comment>
    <comment ref="F889" authorId="2" shapeId="0">
      <text>
        <r>
          <rPr>
            <sz val="11"/>
            <color theme="1"/>
            <rFont val="Calibri"/>
            <family val="2"/>
            <scheme val="minor"/>
          </rPr>
          <t>Monto calculado automáticamente por el sistema</t>
        </r>
      </text>
    </comment>
    <comment ref="A907" authorId="2" shapeId="0">
      <text>
        <r>
          <rPr>
            <sz val="11"/>
            <color theme="1"/>
            <rFont val="Calibri"/>
            <family val="2"/>
            <scheme val="minor"/>
          </rPr>
          <t>Introducir un texto con el nombre o referencia de la contratación</t>
        </r>
      </text>
    </comment>
    <comment ref="B907" authorId="2" shapeId="0">
      <text>
        <r>
          <rPr>
            <sz val="11"/>
            <color theme="1"/>
            <rFont val="Calibri"/>
            <family val="2"/>
            <scheme val="minor"/>
          </rPr>
          <t>Introduzca un texto con la finalidad de la contratación</t>
        </r>
      </text>
    </comment>
    <comment ref="C907" authorId="2" shapeId="0">
      <text>
        <r>
          <rPr>
            <sz val="11"/>
            <color theme="1"/>
            <rFont val="Calibri"/>
            <family val="2"/>
            <scheme val="minor"/>
          </rPr>
          <t>Seleccionar un valor del listado</t>
        </r>
      </text>
    </comment>
    <comment ref="D907" authorId="2" shapeId="0">
      <text>
        <r>
          <rPr>
            <sz val="11"/>
            <color theme="1"/>
            <rFont val="Calibri"/>
            <family val="2"/>
            <scheme val="minor"/>
          </rPr>
          <t>Seleccione el tipo de procedimiento</t>
        </r>
      </text>
    </comment>
    <comment ref="E907" authorId="2" shapeId="0">
      <text>
        <r>
          <rPr>
            <sz val="11"/>
            <color theme="1"/>
            <rFont val="Calibri"/>
            <family val="2"/>
            <scheme val="minor"/>
          </rPr>
          <t>Seleccione un valor de la lista</t>
        </r>
      </text>
    </comment>
    <comment ref="F907" authorId="2" shapeId="0">
      <text>
        <r>
          <rPr>
            <sz val="11"/>
            <color theme="1"/>
            <rFont val="Calibri"/>
            <family val="2"/>
            <scheme val="minor"/>
          </rPr>
          <t>Introduzca el código SNIP</t>
        </r>
      </text>
    </comment>
    <comment ref="C908" authorId="2" shapeId="0">
      <text>
        <r>
          <rPr>
            <sz val="11"/>
            <color theme="1"/>
            <rFont val="Calibri"/>
            <family val="2"/>
            <scheme val="minor"/>
          </rPr>
          <t>Introduzca la fecha de inicio del proceso, en formato dd-mm-aaaa</t>
        </r>
      </text>
    </comment>
    <comment ref="F90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09" authorId="2" shapeId="0">
      <text/>
    </comment>
    <comment ref="C910" authorId="2" shapeId="0">
      <text>
        <r>
          <rPr>
            <sz val="11"/>
            <color theme="1"/>
            <rFont val="Calibri"/>
            <family val="2"/>
            <scheme val="minor"/>
          </rPr>
          <t>Introduzca la fecha prevista de adjudicación, en formato dd-mm-aaaa</t>
        </r>
      </text>
    </comment>
    <comment ref="F910" authorId="2" shapeId="0">
      <text/>
    </comment>
    <comment ref="F911" authorId="2" shapeId="0">
      <text/>
    </comment>
    <comment ref="A913" authorId="2" shapeId="0">
      <text>
        <r>
          <rPr>
            <sz val="11"/>
            <color theme="1"/>
            <rFont val="Calibri"/>
            <family val="2"/>
            <scheme val="minor"/>
          </rPr>
          <t>Introduzca un codigo UNSPSC</t>
        </r>
      </text>
    </comment>
    <comment ref="B913" authorId="2" shapeId="0">
      <text>
        <r>
          <rPr>
            <sz val="11"/>
            <color theme="1"/>
            <rFont val="Calibri"/>
            <family val="2"/>
            <scheme val="minor"/>
          </rPr>
          <t>Descripción calculada automáticamente a partir de código del artículo</t>
        </r>
      </text>
    </comment>
    <comment ref="C913" authorId="2" shapeId="0">
      <text>
        <r>
          <rPr>
            <sz val="11"/>
            <color theme="1"/>
            <rFont val="Calibri"/>
            <family val="2"/>
            <scheme val="minor"/>
          </rPr>
          <t>Seleccione un valor de la lista</t>
        </r>
      </text>
    </comment>
    <comment ref="D913" authorId="2" shapeId="0">
      <text>
        <r>
          <rPr>
            <sz val="11"/>
            <color theme="1"/>
            <rFont val="Calibri"/>
            <family val="2"/>
            <scheme val="minor"/>
          </rPr>
          <t>Introduzca un número con dos decimales como máximo. Debe ser igual o mayor a la "Cantidad Real Consumida"</t>
        </r>
      </text>
    </comment>
    <comment ref="E913" authorId="2" shapeId="0">
      <text>
        <r>
          <rPr>
            <sz val="11"/>
            <color theme="1"/>
            <rFont val="Calibri"/>
            <family val="2"/>
            <scheme val="minor"/>
          </rPr>
          <t>Introduzca un número con dos decimales como máximo</t>
        </r>
      </text>
    </comment>
    <comment ref="F913" authorId="2" shapeId="0">
      <text>
        <r>
          <rPr>
            <sz val="11"/>
            <color theme="1"/>
            <rFont val="Calibri"/>
            <family val="2"/>
            <scheme val="minor"/>
          </rPr>
          <t>Monto calculado automáticamente por el sistema</t>
        </r>
      </text>
    </comment>
    <comment ref="A955" authorId="2" shapeId="0">
      <text>
        <r>
          <rPr>
            <sz val="11"/>
            <color theme="1"/>
            <rFont val="Calibri"/>
            <family val="2"/>
            <scheme val="minor"/>
          </rPr>
          <t>Introducir un texto con el nombre o referencia de la contratación</t>
        </r>
      </text>
    </comment>
    <comment ref="B955" authorId="2" shapeId="0">
      <text>
        <r>
          <rPr>
            <sz val="11"/>
            <color theme="1"/>
            <rFont val="Calibri"/>
            <family val="2"/>
            <scheme val="minor"/>
          </rPr>
          <t>Introduzca un texto con la finalidad de la contratación</t>
        </r>
      </text>
    </comment>
    <comment ref="C955" authorId="2" shapeId="0">
      <text>
        <r>
          <rPr>
            <sz val="11"/>
            <color theme="1"/>
            <rFont val="Calibri"/>
            <family val="2"/>
            <scheme val="minor"/>
          </rPr>
          <t>Seleccionar un valor del listado</t>
        </r>
      </text>
    </comment>
    <comment ref="D955" authorId="2" shapeId="0">
      <text>
        <r>
          <rPr>
            <sz val="11"/>
            <color theme="1"/>
            <rFont val="Calibri"/>
            <family val="2"/>
            <scheme val="minor"/>
          </rPr>
          <t>Seleccione el tipo de procedimiento</t>
        </r>
      </text>
    </comment>
    <comment ref="E955" authorId="2" shapeId="0">
      <text>
        <r>
          <rPr>
            <sz val="11"/>
            <color theme="1"/>
            <rFont val="Calibri"/>
            <family val="2"/>
            <scheme val="minor"/>
          </rPr>
          <t>Seleccione un valor de la lista</t>
        </r>
      </text>
    </comment>
    <comment ref="F955" authorId="2" shapeId="0">
      <text>
        <r>
          <rPr>
            <sz val="11"/>
            <color theme="1"/>
            <rFont val="Calibri"/>
            <family val="2"/>
            <scheme val="minor"/>
          </rPr>
          <t>Introduzca el código SNIP</t>
        </r>
      </text>
    </comment>
    <comment ref="C956" authorId="2" shapeId="0">
      <text>
        <r>
          <rPr>
            <sz val="11"/>
            <color theme="1"/>
            <rFont val="Calibri"/>
            <family val="2"/>
            <scheme val="minor"/>
          </rPr>
          <t>Introduzca la fecha de inicio del proceso, en formato dd-mm-aaaa</t>
        </r>
      </text>
    </comment>
    <comment ref="F95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7" authorId="2" shapeId="0">
      <text/>
    </comment>
    <comment ref="C958" authorId="2" shapeId="0">
      <text>
        <r>
          <rPr>
            <sz val="11"/>
            <color theme="1"/>
            <rFont val="Calibri"/>
            <family val="2"/>
            <scheme val="minor"/>
          </rPr>
          <t>Introduzca la fecha prevista de adjudicación, en formato dd-mm-aaaa</t>
        </r>
      </text>
    </comment>
    <comment ref="F958" authorId="2" shapeId="0">
      <text/>
    </comment>
    <comment ref="F959" authorId="2" shapeId="0">
      <text/>
    </comment>
    <comment ref="A961" authorId="2" shapeId="0">
      <text>
        <r>
          <rPr>
            <sz val="11"/>
            <color theme="1"/>
            <rFont val="Calibri"/>
            <family val="2"/>
            <scheme val="minor"/>
          </rPr>
          <t>Introduzca un codigo UNSPSC</t>
        </r>
      </text>
    </comment>
    <comment ref="B961" authorId="2" shapeId="0">
      <text>
        <r>
          <rPr>
            <sz val="11"/>
            <color theme="1"/>
            <rFont val="Calibri"/>
            <family val="2"/>
            <scheme val="minor"/>
          </rPr>
          <t>Descripción calculada automáticamente a partir de código del artículo</t>
        </r>
      </text>
    </comment>
    <comment ref="C961" authorId="2" shapeId="0">
      <text>
        <r>
          <rPr>
            <sz val="11"/>
            <color theme="1"/>
            <rFont val="Calibri"/>
            <family val="2"/>
            <scheme val="minor"/>
          </rPr>
          <t>Seleccione un valor de la lista</t>
        </r>
      </text>
    </comment>
    <comment ref="D961" authorId="2" shapeId="0">
      <text>
        <r>
          <rPr>
            <sz val="11"/>
            <color theme="1"/>
            <rFont val="Calibri"/>
            <family val="2"/>
            <scheme val="minor"/>
          </rPr>
          <t>Introduzca un número con dos decimales como máximo. Debe ser igual o mayor a la "Cantidad Real Consumida"</t>
        </r>
      </text>
    </comment>
    <comment ref="E961" authorId="2" shapeId="0">
      <text>
        <r>
          <rPr>
            <sz val="11"/>
            <color theme="1"/>
            <rFont val="Calibri"/>
            <family val="2"/>
            <scheme val="minor"/>
          </rPr>
          <t>Introduzca un número con dos decimales como máximo</t>
        </r>
      </text>
    </comment>
    <comment ref="F961" authorId="2" shapeId="0">
      <text>
        <r>
          <rPr>
            <sz val="11"/>
            <color theme="1"/>
            <rFont val="Calibri"/>
            <family val="2"/>
            <scheme val="minor"/>
          </rPr>
          <t>Monto calculado automáticamente por el sistema</t>
        </r>
      </text>
    </comment>
    <comment ref="A972" authorId="2" shapeId="0">
      <text>
        <r>
          <rPr>
            <sz val="11"/>
            <color theme="1"/>
            <rFont val="Calibri"/>
            <family val="2"/>
            <scheme val="minor"/>
          </rPr>
          <t>Introducir un texto con el nombre o referencia de la contratación</t>
        </r>
      </text>
    </comment>
    <comment ref="B972" authorId="2" shapeId="0">
      <text>
        <r>
          <rPr>
            <sz val="11"/>
            <color theme="1"/>
            <rFont val="Calibri"/>
            <family val="2"/>
            <scheme val="minor"/>
          </rPr>
          <t>Introduzca un texto con la finalidad de la contratación</t>
        </r>
      </text>
    </comment>
    <comment ref="C972" authorId="2" shapeId="0">
      <text>
        <r>
          <rPr>
            <sz val="11"/>
            <color theme="1"/>
            <rFont val="Calibri"/>
            <family val="2"/>
            <scheme val="minor"/>
          </rPr>
          <t>Seleccionar un valor del listado</t>
        </r>
      </text>
    </comment>
    <comment ref="D972" authorId="2" shapeId="0">
      <text>
        <r>
          <rPr>
            <sz val="11"/>
            <color theme="1"/>
            <rFont val="Calibri"/>
            <family val="2"/>
            <scheme val="minor"/>
          </rPr>
          <t>Seleccione el tipo de procedimiento</t>
        </r>
      </text>
    </comment>
    <comment ref="E972" authorId="2" shapeId="0">
      <text>
        <r>
          <rPr>
            <sz val="11"/>
            <color theme="1"/>
            <rFont val="Calibri"/>
            <family val="2"/>
            <scheme val="minor"/>
          </rPr>
          <t>Seleccione un valor de la lista</t>
        </r>
      </text>
    </comment>
    <comment ref="F972" authorId="2" shapeId="0">
      <text>
        <r>
          <rPr>
            <sz val="11"/>
            <color theme="1"/>
            <rFont val="Calibri"/>
            <family val="2"/>
            <scheme val="minor"/>
          </rPr>
          <t>Introduzca el código SNIP</t>
        </r>
      </text>
    </comment>
    <comment ref="C973" authorId="2" shapeId="0">
      <text>
        <r>
          <rPr>
            <sz val="11"/>
            <color theme="1"/>
            <rFont val="Calibri"/>
            <family val="2"/>
            <scheme val="minor"/>
          </rPr>
          <t>Introduzca la fecha de inicio del proceso, en formato dd-mm-aaaa</t>
        </r>
      </text>
    </comment>
    <comment ref="F97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74" authorId="2" shapeId="0">
      <text/>
    </comment>
    <comment ref="C975" authorId="2" shapeId="0">
      <text>
        <r>
          <rPr>
            <sz val="11"/>
            <color theme="1"/>
            <rFont val="Calibri"/>
            <family val="2"/>
            <scheme val="minor"/>
          </rPr>
          <t>Introduzca la fecha prevista de adjudicación, en formato dd-mm-aaaa</t>
        </r>
      </text>
    </comment>
    <comment ref="F975" authorId="2" shapeId="0">
      <text/>
    </comment>
    <comment ref="F976" authorId="2" shapeId="0">
      <text/>
    </comment>
    <comment ref="A978" authorId="2" shapeId="0">
      <text>
        <r>
          <rPr>
            <sz val="11"/>
            <color theme="1"/>
            <rFont val="Calibri"/>
            <family val="2"/>
            <scheme val="minor"/>
          </rPr>
          <t>Introduzca un codigo UNSPSC</t>
        </r>
      </text>
    </comment>
    <comment ref="B978" authorId="2" shapeId="0">
      <text>
        <r>
          <rPr>
            <sz val="11"/>
            <color theme="1"/>
            <rFont val="Calibri"/>
            <family val="2"/>
            <scheme val="minor"/>
          </rPr>
          <t>Descripción calculada automáticamente a partir de código del artículo</t>
        </r>
      </text>
    </comment>
    <comment ref="C978" authorId="2" shapeId="0">
      <text>
        <r>
          <rPr>
            <sz val="11"/>
            <color theme="1"/>
            <rFont val="Calibri"/>
            <family val="2"/>
            <scheme val="minor"/>
          </rPr>
          <t>Seleccione un valor de la lista</t>
        </r>
      </text>
    </comment>
    <comment ref="D978" authorId="2" shapeId="0">
      <text>
        <r>
          <rPr>
            <sz val="11"/>
            <color theme="1"/>
            <rFont val="Calibri"/>
            <family val="2"/>
            <scheme val="minor"/>
          </rPr>
          <t>Introduzca un número con dos decimales como máximo. Debe ser igual o mayor a la "Cantidad Real Consumida"</t>
        </r>
      </text>
    </comment>
    <comment ref="E978" authorId="2" shapeId="0">
      <text>
        <r>
          <rPr>
            <sz val="11"/>
            <color theme="1"/>
            <rFont val="Calibri"/>
            <family val="2"/>
            <scheme val="minor"/>
          </rPr>
          <t>Introduzca un número con dos decimales como máximo</t>
        </r>
      </text>
    </comment>
    <comment ref="F978" authorId="2" shapeId="0">
      <text>
        <r>
          <rPr>
            <sz val="11"/>
            <color theme="1"/>
            <rFont val="Calibri"/>
            <family val="2"/>
            <scheme val="minor"/>
          </rPr>
          <t>Monto calculado automáticamente por el sistema</t>
        </r>
      </text>
    </comment>
    <comment ref="A1048" authorId="2" shapeId="0">
      <text>
        <r>
          <rPr>
            <sz val="11"/>
            <color theme="1"/>
            <rFont val="Calibri"/>
            <family val="2"/>
            <scheme val="minor"/>
          </rPr>
          <t>Introducir un texto con el nombre o referencia de la contratación</t>
        </r>
      </text>
    </comment>
    <comment ref="B1048" authorId="2" shapeId="0">
      <text>
        <r>
          <rPr>
            <sz val="11"/>
            <color theme="1"/>
            <rFont val="Calibri"/>
            <family val="2"/>
            <scheme val="minor"/>
          </rPr>
          <t>Introduzca un texto con la finalidad de la contratación</t>
        </r>
      </text>
    </comment>
    <comment ref="C1048" authorId="2" shapeId="0">
      <text>
        <r>
          <rPr>
            <sz val="11"/>
            <color theme="1"/>
            <rFont val="Calibri"/>
            <family val="2"/>
            <scheme val="minor"/>
          </rPr>
          <t>Seleccionar un valor del listado</t>
        </r>
      </text>
    </comment>
    <comment ref="D1048" authorId="2" shapeId="0">
      <text>
        <r>
          <rPr>
            <sz val="11"/>
            <color theme="1"/>
            <rFont val="Calibri"/>
            <family val="2"/>
            <scheme val="minor"/>
          </rPr>
          <t>Seleccione el tipo de procedimiento</t>
        </r>
      </text>
    </comment>
    <comment ref="E1048" authorId="2" shapeId="0">
      <text>
        <r>
          <rPr>
            <sz val="11"/>
            <color theme="1"/>
            <rFont val="Calibri"/>
            <family val="2"/>
            <scheme val="minor"/>
          </rPr>
          <t>Seleccione un valor de la lista</t>
        </r>
      </text>
    </comment>
    <comment ref="F1048" authorId="2" shapeId="0">
      <text>
        <r>
          <rPr>
            <sz val="11"/>
            <color theme="1"/>
            <rFont val="Calibri"/>
            <family val="2"/>
            <scheme val="minor"/>
          </rPr>
          <t>Introduzca el código SNIP</t>
        </r>
      </text>
    </comment>
    <comment ref="C1049" authorId="2" shapeId="0">
      <text>
        <r>
          <rPr>
            <sz val="11"/>
            <color theme="1"/>
            <rFont val="Calibri"/>
            <family val="2"/>
            <scheme val="minor"/>
          </rPr>
          <t>Introduzca la fecha de inicio del proceso, en formato dd-mm-aaaa</t>
        </r>
      </text>
    </comment>
    <comment ref="F104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50" authorId="2" shapeId="0">
      <text/>
    </comment>
    <comment ref="C1051" authorId="2" shapeId="0">
      <text>
        <r>
          <rPr>
            <sz val="11"/>
            <color theme="1"/>
            <rFont val="Calibri"/>
            <family val="2"/>
            <scheme val="minor"/>
          </rPr>
          <t>Introduzca la fecha prevista de adjudicación, en formato dd-mm-aaaa</t>
        </r>
      </text>
    </comment>
    <comment ref="F1051" authorId="2" shapeId="0">
      <text/>
    </comment>
    <comment ref="F1052" authorId="2" shapeId="0">
      <text/>
    </comment>
    <comment ref="A1054" authorId="2" shapeId="0">
      <text>
        <r>
          <rPr>
            <sz val="11"/>
            <color theme="1"/>
            <rFont val="Calibri"/>
            <family val="2"/>
            <scheme val="minor"/>
          </rPr>
          <t>Introduzca un codigo UNSPSC</t>
        </r>
      </text>
    </comment>
    <comment ref="B1054" authorId="2" shapeId="0">
      <text>
        <r>
          <rPr>
            <sz val="11"/>
            <color theme="1"/>
            <rFont val="Calibri"/>
            <family val="2"/>
            <scheme val="minor"/>
          </rPr>
          <t>Descripción calculada automáticamente a partir de código del artículo</t>
        </r>
      </text>
    </comment>
    <comment ref="C1054" authorId="2" shapeId="0">
      <text>
        <r>
          <rPr>
            <sz val="11"/>
            <color theme="1"/>
            <rFont val="Calibri"/>
            <family val="2"/>
            <scheme val="minor"/>
          </rPr>
          <t>Seleccione un valor de la lista</t>
        </r>
      </text>
    </comment>
    <comment ref="D1054" authorId="2" shapeId="0">
      <text>
        <r>
          <rPr>
            <sz val="11"/>
            <color theme="1"/>
            <rFont val="Calibri"/>
            <family val="2"/>
            <scheme val="minor"/>
          </rPr>
          <t>Introduzca un número con dos decimales como máximo. Debe ser igual o mayor a la "Cantidad Real Consumida"</t>
        </r>
      </text>
    </comment>
    <comment ref="E1054" authorId="2" shapeId="0">
      <text>
        <r>
          <rPr>
            <sz val="11"/>
            <color theme="1"/>
            <rFont val="Calibri"/>
            <family val="2"/>
            <scheme val="minor"/>
          </rPr>
          <t>Introduzca un número con dos decimales como máximo</t>
        </r>
      </text>
    </comment>
    <comment ref="F1054" authorId="2" shapeId="0">
      <text>
        <r>
          <rPr>
            <sz val="11"/>
            <color theme="1"/>
            <rFont val="Calibri"/>
            <family val="2"/>
            <scheme val="minor"/>
          </rPr>
          <t>Monto calculado automáticamente por el sistema</t>
        </r>
      </text>
    </comment>
    <comment ref="A1075" authorId="2" shapeId="0">
      <text>
        <r>
          <rPr>
            <sz val="11"/>
            <color theme="1"/>
            <rFont val="Calibri"/>
            <family val="2"/>
            <scheme val="minor"/>
          </rPr>
          <t>Introducir un texto con el nombre o referencia de la contratación</t>
        </r>
      </text>
    </comment>
    <comment ref="B1075" authorId="2" shapeId="0">
      <text>
        <r>
          <rPr>
            <sz val="11"/>
            <color theme="1"/>
            <rFont val="Calibri"/>
            <family val="2"/>
            <scheme val="minor"/>
          </rPr>
          <t>Introduzca un texto con la finalidad de la contratación</t>
        </r>
      </text>
    </comment>
    <comment ref="C1075" authorId="2" shapeId="0">
      <text>
        <r>
          <rPr>
            <sz val="11"/>
            <color theme="1"/>
            <rFont val="Calibri"/>
            <family val="2"/>
            <scheme val="minor"/>
          </rPr>
          <t>Seleccionar un valor del listado</t>
        </r>
      </text>
    </comment>
    <comment ref="D1075" authorId="2" shapeId="0">
      <text>
        <r>
          <rPr>
            <sz val="11"/>
            <color theme="1"/>
            <rFont val="Calibri"/>
            <family val="2"/>
            <scheme val="minor"/>
          </rPr>
          <t>Seleccione el tipo de procedimiento</t>
        </r>
      </text>
    </comment>
    <comment ref="E1075" authorId="2" shapeId="0">
      <text>
        <r>
          <rPr>
            <sz val="11"/>
            <color theme="1"/>
            <rFont val="Calibri"/>
            <family val="2"/>
            <scheme val="minor"/>
          </rPr>
          <t>Seleccione un valor de la lista</t>
        </r>
      </text>
    </comment>
    <comment ref="F1075" authorId="2" shapeId="0">
      <text>
        <r>
          <rPr>
            <sz val="11"/>
            <color theme="1"/>
            <rFont val="Calibri"/>
            <family val="2"/>
            <scheme val="minor"/>
          </rPr>
          <t>Introduzca el código SNIP</t>
        </r>
      </text>
    </comment>
    <comment ref="C1076" authorId="2" shapeId="0">
      <text>
        <r>
          <rPr>
            <sz val="11"/>
            <color theme="1"/>
            <rFont val="Calibri"/>
            <family val="2"/>
            <scheme val="minor"/>
          </rPr>
          <t>Introduzca la fecha de inicio del proceso, en formato dd-mm-aaaa</t>
        </r>
      </text>
    </comment>
    <comment ref="F107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77" authorId="2" shapeId="0">
      <text/>
    </comment>
    <comment ref="C1078" authorId="2" shapeId="0">
      <text>
        <r>
          <rPr>
            <sz val="11"/>
            <color theme="1"/>
            <rFont val="Calibri"/>
            <family val="2"/>
            <scheme val="minor"/>
          </rPr>
          <t>Introduzca la fecha prevista de adjudicación, en formato dd-mm-aaaa</t>
        </r>
      </text>
    </comment>
    <comment ref="F1078" authorId="2" shapeId="0">
      <text/>
    </comment>
    <comment ref="F1079" authorId="2" shapeId="0">
      <text/>
    </comment>
    <comment ref="A1081" authorId="2" shapeId="0">
      <text>
        <r>
          <rPr>
            <sz val="11"/>
            <color theme="1"/>
            <rFont val="Calibri"/>
            <family val="2"/>
            <scheme val="minor"/>
          </rPr>
          <t>Introduzca un codigo UNSPSC</t>
        </r>
      </text>
    </comment>
    <comment ref="B1081" authorId="2" shapeId="0">
      <text>
        <r>
          <rPr>
            <sz val="11"/>
            <color theme="1"/>
            <rFont val="Calibri"/>
            <family val="2"/>
            <scheme val="minor"/>
          </rPr>
          <t>Descripción calculada automáticamente a partir de código del artículo</t>
        </r>
      </text>
    </comment>
    <comment ref="C1081" authorId="2" shapeId="0">
      <text>
        <r>
          <rPr>
            <sz val="11"/>
            <color theme="1"/>
            <rFont val="Calibri"/>
            <family val="2"/>
            <scheme val="minor"/>
          </rPr>
          <t>Seleccione un valor de la lista</t>
        </r>
      </text>
    </comment>
    <comment ref="D1081" authorId="2" shapeId="0">
      <text>
        <r>
          <rPr>
            <sz val="11"/>
            <color theme="1"/>
            <rFont val="Calibri"/>
            <family val="2"/>
            <scheme val="minor"/>
          </rPr>
          <t>Introduzca un número con dos decimales como máximo. Debe ser igual o mayor a la "Cantidad Real Consumida"</t>
        </r>
      </text>
    </comment>
    <comment ref="E1081" authorId="2" shapeId="0">
      <text>
        <r>
          <rPr>
            <sz val="11"/>
            <color theme="1"/>
            <rFont val="Calibri"/>
            <family val="2"/>
            <scheme val="minor"/>
          </rPr>
          <t>Introduzca un número con dos decimales como máximo</t>
        </r>
      </text>
    </comment>
    <comment ref="F1081" authorId="2" shapeId="0">
      <text>
        <r>
          <rPr>
            <sz val="11"/>
            <color theme="1"/>
            <rFont val="Calibri"/>
            <family val="2"/>
            <scheme val="minor"/>
          </rPr>
          <t>Monto calculado automáticamente por el sistema</t>
        </r>
      </text>
    </comment>
    <comment ref="A1135" authorId="2" shapeId="0">
      <text>
        <r>
          <rPr>
            <sz val="11"/>
            <color theme="1"/>
            <rFont val="Calibri"/>
            <family val="2"/>
            <scheme val="minor"/>
          </rPr>
          <t>Introducir un texto con el nombre o referencia de la contratación</t>
        </r>
      </text>
    </comment>
    <comment ref="B1135" authorId="2" shapeId="0">
      <text>
        <r>
          <rPr>
            <sz val="11"/>
            <color theme="1"/>
            <rFont val="Calibri"/>
            <family val="2"/>
            <scheme val="minor"/>
          </rPr>
          <t>Introduzca un texto con la finalidad de la contratación</t>
        </r>
      </text>
    </comment>
    <comment ref="C1135" authorId="2" shapeId="0">
      <text>
        <r>
          <rPr>
            <sz val="11"/>
            <color theme="1"/>
            <rFont val="Calibri"/>
            <family val="2"/>
            <scheme val="minor"/>
          </rPr>
          <t>Seleccionar un valor del listado</t>
        </r>
      </text>
    </comment>
    <comment ref="D1135" authorId="2" shapeId="0">
      <text>
        <r>
          <rPr>
            <sz val="11"/>
            <color theme="1"/>
            <rFont val="Calibri"/>
            <family val="2"/>
            <scheme val="minor"/>
          </rPr>
          <t>Seleccione el tipo de procedimiento</t>
        </r>
      </text>
    </comment>
    <comment ref="E1135" authorId="2" shapeId="0">
      <text>
        <r>
          <rPr>
            <sz val="11"/>
            <color theme="1"/>
            <rFont val="Calibri"/>
            <family val="2"/>
            <scheme val="minor"/>
          </rPr>
          <t>Seleccione un valor de la lista</t>
        </r>
      </text>
    </comment>
    <comment ref="F1135" authorId="2" shapeId="0">
      <text>
        <r>
          <rPr>
            <sz val="11"/>
            <color theme="1"/>
            <rFont val="Calibri"/>
            <family val="2"/>
            <scheme val="minor"/>
          </rPr>
          <t>Introduzca el código SNIP</t>
        </r>
      </text>
    </comment>
    <comment ref="C1136" authorId="2" shapeId="0">
      <text>
        <r>
          <rPr>
            <sz val="11"/>
            <color theme="1"/>
            <rFont val="Calibri"/>
            <family val="2"/>
            <scheme val="minor"/>
          </rPr>
          <t>Introduzca la fecha de inicio del proceso, en formato dd-mm-aaaa</t>
        </r>
      </text>
    </comment>
    <comment ref="F113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37" authorId="2" shapeId="0">
      <text/>
    </comment>
    <comment ref="C1138" authorId="2" shapeId="0">
      <text>
        <r>
          <rPr>
            <sz val="11"/>
            <color theme="1"/>
            <rFont val="Calibri"/>
            <family val="2"/>
            <scheme val="minor"/>
          </rPr>
          <t>Introduzca la fecha prevista de adjudicación, en formato dd-mm-aaaa</t>
        </r>
      </text>
    </comment>
    <comment ref="F1138" authorId="2" shapeId="0">
      <text/>
    </comment>
    <comment ref="F1139" authorId="2" shapeId="0">
      <text/>
    </comment>
    <comment ref="A1141" authorId="2" shapeId="0">
      <text>
        <r>
          <rPr>
            <sz val="11"/>
            <color theme="1"/>
            <rFont val="Calibri"/>
            <family val="2"/>
            <scheme val="minor"/>
          </rPr>
          <t>Introduzca un codigo UNSPSC</t>
        </r>
      </text>
    </comment>
    <comment ref="B1141" authorId="2" shapeId="0">
      <text>
        <r>
          <rPr>
            <sz val="11"/>
            <color theme="1"/>
            <rFont val="Calibri"/>
            <family val="2"/>
            <scheme val="minor"/>
          </rPr>
          <t>Descripción calculada automáticamente a partir de código del artículo</t>
        </r>
      </text>
    </comment>
    <comment ref="C1141" authorId="2" shapeId="0">
      <text>
        <r>
          <rPr>
            <sz val="11"/>
            <color theme="1"/>
            <rFont val="Calibri"/>
            <family val="2"/>
            <scheme val="minor"/>
          </rPr>
          <t>Seleccione un valor de la lista</t>
        </r>
      </text>
    </comment>
    <comment ref="D1141" authorId="2" shapeId="0">
      <text>
        <r>
          <rPr>
            <sz val="11"/>
            <color theme="1"/>
            <rFont val="Calibri"/>
            <family val="2"/>
            <scheme val="minor"/>
          </rPr>
          <t>Introduzca un número con dos decimales como máximo. Debe ser igual o mayor a la "Cantidad Real Consumida"</t>
        </r>
      </text>
    </comment>
    <comment ref="E1141" authorId="2" shapeId="0">
      <text>
        <r>
          <rPr>
            <sz val="11"/>
            <color theme="1"/>
            <rFont val="Calibri"/>
            <family val="2"/>
            <scheme val="minor"/>
          </rPr>
          <t>Introduzca un número con dos decimales como máximo</t>
        </r>
      </text>
    </comment>
    <comment ref="F1141" authorId="2" shapeId="0">
      <text>
        <r>
          <rPr>
            <sz val="11"/>
            <color theme="1"/>
            <rFont val="Calibri"/>
            <family val="2"/>
            <scheme val="minor"/>
          </rPr>
          <t>Monto calculado automáticamente por el sistema</t>
        </r>
      </text>
    </comment>
    <comment ref="A1158" authorId="2" shapeId="0">
      <text>
        <r>
          <rPr>
            <sz val="11"/>
            <color theme="1"/>
            <rFont val="Calibri"/>
            <family val="2"/>
            <scheme val="minor"/>
          </rPr>
          <t>Introducir un texto con el nombre o referencia de la contratación</t>
        </r>
      </text>
    </comment>
    <comment ref="B1158" authorId="2" shapeId="0">
      <text>
        <r>
          <rPr>
            <sz val="11"/>
            <color theme="1"/>
            <rFont val="Calibri"/>
            <family val="2"/>
            <scheme val="minor"/>
          </rPr>
          <t>Introduzca un texto con la finalidad de la contratación</t>
        </r>
      </text>
    </comment>
    <comment ref="C1158" authorId="2" shapeId="0">
      <text>
        <r>
          <rPr>
            <sz val="11"/>
            <color theme="1"/>
            <rFont val="Calibri"/>
            <family val="2"/>
            <scheme val="minor"/>
          </rPr>
          <t>Seleccionar un valor del listado</t>
        </r>
      </text>
    </comment>
    <comment ref="D1158" authorId="2" shapeId="0">
      <text>
        <r>
          <rPr>
            <sz val="11"/>
            <color theme="1"/>
            <rFont val="Calibri"/>
            <family val="2"/>
            <scheme val="minor"/>
          </rPr>
          <t>Seleccione el tipo de procedimiento</t>
        </r>
      </text>
    </comment>
    <comment ref="E1158" authorId="2" shapeId="0">
      <text>
        <r>
          <rPr>
            <sz val="11"/>
            <color theme="1"/>
            <rFont val="Calibri"/>
            <family val="2"/>
            <scheme val="minor"/>
          </rPr>
          <t>Seleccione un valor de la lista</t>
        </r>
      </text>
    </comment>
    <comment ref="F1158" authorId="2" shapeId="0">
      <text>
        <r>
          <rPr>
            <sz val="11"/>
            <color theme="1"/>
            <rFont val="Calibri"/>
            <family val="2"/>
            <scheme val="minor"/>
          </rPr>
          <t>Introduzca el código SNIP</t>
        </r>
      </text>
    </comment>
    <comment ref="C1159" authorId="2" shapeId="0">
      <text>
        <r>
          <rPr>
            <sz val="11"/>
            <color theme="1"/>
            <rFont val="Calibri"/>
            <family val="2"/>
            <scheme val="minor"/>
          </rPr>
          <t>Introduzca la fecha de inicio del proceso, en formato dd-mm-aaaa</t>
        </r>
      </text>
    </comment>
    <comment ref="F1159"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60" authorId="2" shapeId="0">
      <text/>
    </comment>
    <comment ref="C1161" authorId="2" shapeId="0">
      <text>
        <r>
          <rPr>
            <sz val="11"/>
            <color theme="1"/>
            <rFont val="Calibri"/>
            <family val="2"/>
            <scheme val="minor"/>
          </rPr>
          <t>Introduzca la fecha prevista de adjudicación, en formato dd-mm-aaaa</t>
        </r>
      </text>
    </comment>
    <comment ref="F1161" authorId="2" shapeId="0">
      <text/>
    </comment>
    <comment ref="F1162" authorId="2" shapeId="0">
      <text/>
    </comment>
    <comment ref="A1164" authorId="2" shapeId="0">
      <text>
        <r>
          <rPr>
            <sz val="11"/>
            <color theme="1"/>
            <rFont val="Calibri"/>
            <family val="2"/>
            <scheme val="minor"/>
          </rPr>
          <t>Introduzca un codigo UNSPSC</t>
        </r>
      </text>
    </comment>
    <comment ref="B1164" authorId="2" shapeId="0">
      <text>
        <r>
          <rPr>
            <sz val="11"/>
            <color theme="1"/>
            <rFont val="Calibri"/>
            <family val="2"/>
            <scheme val="minor"/>
          </rPr>
          <t>Descripción calculada automáticamente a partir de código del artículo</t>
        </r>
      </text>
    </comment>
    <comment ref="C1164" authorId="2" shapeId="0">
      <text>
        <r>
          <rPr>
            <sz val="11"/>
            <color theme="1"/>
            <rFont val="Calibri"/>
            <family val="2"/>
            <scheme val="minor"/>
          </rPr>
          <t>Seleccione un valor de la lista</t>
        </r>
      </text>
    </comment>
    <comment ref="D1164" authorId="2" shapeId="0">
      <text>
        <r>
          <rPr>
            <sz val="11"/>
            <color theme="1"/>
            <rFont val="Calibri"/>
            <family val="2"/>
            <scheme val="minor"/>
          </rPr>
          <t>Introduzca un número con dos decimales como máximo. Debe ser igual o mayor a la "Cantidad Real Consumida"</t>
        </r>
      </text>
    </comment>
    <comment ref="E1164" authorId="2" shapeId="0">
      <text>
        <r>
          <rPr>
            <sz val="11"/>
            <color theme="1"/>
            <rFont val="Calibri"/>
            <family val="2"/>
            <scheme val="minor"/>
          </rPr>
          <t>Introduzca un número con dos decimales como máximo</t>
        </r>
      </text>
    </comment>
    <comment ref="F1164" authorId="2" shapeId="0">
      <text>
        <r>
          <rPr>
            <sz val="11"/>
            <color theme="1"/>
            <rFont val="Calibri"/>
            <family val="2"/>
            <scheme val="minor"/>
          </rPr>
          <t>Monto calculado automáticamente por el sistema</t>
        </r>
      </text>
    </comment>
    <comment ref="A1184" authorId="2" shapeId="0">
      <text>
        <r>
          <rPr>
            <sz val="11"/>
            <color theme="1"/>
            <rFont val="Calibri"/>
            <family val="2"/>
            <scheme val="minor"/>
          </rPr>
          <t>Introducir un texto con el nombre o referencia de la contratación</t>
        </r>
      </text>
    </comment>
    <comment ref="B1184" authorId="2" shapeId="0">
      <text>
        <r>
          <rPr>
            <sz val="11"/>
            <color theme="1"/>
            <rFont val="Calibri"/>
            <family val="2"/>
            <scheme val="minor"/>
          </rPr>
          <t>Introduzca un texto con la finalidad de la contratación</t>
        </r>
      </text>
    </comment>
    <comment ref="C1184" authorId="2" shapeId="0">
      <text>
        <r>
          <rPr>
            <sz val="11"/>
            <color theme="1"/>
            <rFont val="Calibri"/>
            <family val="2"/>
            <scheme val="minor"/>
          </rPr>
          <t>Seleccionar un valor del listado</t>
        </r>
      </text>
    </comment>
    <comment ref="D1184" authorId="2" shapeId="0">
      <text>
        <r>
          <rPr>
            <sz val="11"/>
            <color theme="1"/>
            <rFont val="Calibri"/>
            <family val="2"/>
            <scheme val="minor"/>
          </rPr>
          <t>Seleccione el tipo de procedimiento</t>
        </r>
      </text>
    </comment>
    <comment ref="E1184" authorId="2" shapeId="0">
      <text>
        <r>
          <rPr>
            <sz val="11"/>
            <color theme="1"/>
            <rFont val="Calibri"/>
            <family val="2"/>
            <scheme val="minor"/>
          </rPr>
          <t>Seleccione un valor de la lista</t>
        </r>
      </text>
    </comment>
    <comment ref="F1184" authorId="2" shapeId="0">
      <text>
        <r>
          <rPr>
            <sz val="11"/>
            <color theme="1"/>
            <rFont val="Calibri"/>
            <family val="2"/>
            <scheme val="minor"/>
          </rPr>
          <t>Introduzca el código SNIP</t>
        </r>
      </text>
    </comment>
    <comment ref="C1185" authorId="2" shapeId="0">
      <text>
        <r>
          <rPr>
            <sz val="11"/>
            <color theme="1"/>
            <rFont val="Calibri"/>
            <family val="2"/>
            <scheme val="minor"/>
          </rPr>
          <t>Introduzca la fecha de inicio del proceso, en formato dd-mm-aaaa</t>
        </r>
      </text>
    </comment>
    <comment ref="F118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86" authorId="2" shapeId="0">
      <text/>
    </comment>
    <comment ref="C1187" authorId="2" shapeId="0">
      <text>
        <r>
          <rPr>
            <sz val="11"/>
            <color theme="1"/>
            <rFont val="Calibri"/>
            <family val="2"/>
            <scheme val="minor"/>
          </rPr>
          <t>Introduzca la fecha prevista de adjudicación, en formato dd-mm-aaaa</t>
        </r>
      </text>
    </comment>
    <comment ref="F1187" authorId="2" shapeId="0">
      <text/>
    </comment>
    <comment ref="F1188" authorId="2" shapeId="0">
      <text/>
    </comment>
    <comment ref="A1190" authorId="2" shapeId="0">
      <text>
        <r>
          <rPr>
            <sz val="11"/>
            <color theme="1"/>
            <rFont val="Calibri"/>
            <family val="2"/>
            <scheme val="minor"/>
          </rPr>
          <t>Introduzca un codigo UNSPSC</t>
        </r>
      </text>
    </comment>
    <comment ref="B1190" authorId="2" shapeId="0">
      <text>
        <r>
          <rPr>
            <sz val="11"/>
            <color theme="1"/>
            <rFont val="Calibri"/>
            <family val="2"/>
            <scheme val="minor"/>
          </rPr>
          <t>Descripción calculada automáticamente a partir de código del artículo</t>
        </r>
      </text>
    </comment>
    <comment ref="C1190" authorId="2" shapeId="0">
      <text>
        <r>
          <rPr>
            <sz val="11"/>
            <color theme="1"/>
            <rFont val="Calibri"/>
            <family val="2"/>
            <scheme val="minor"/>
          </rPr>
          <t>Seleccione un valor de la lista</t>
        </r>
      </text>
    </comment>
    <comment ref="D1190" authorId="2" shapeId="0">
      <text>
        <r>
          <rPr>
            <sz val="11"/>
            <color theme="1"/>
            <rFont val="Calibri"/>
            <family val="2"/>
            <scheme val="minor"/>
          </rPr>
          <t>Introduzca un número con dos decimales como máximo. Debe ser igual o mayor a la "Cantidad Real Consumida"</t>
        </r>
      </text>
    </comment>
    <comment ref="E1190" authorId="2" shapeId="0">
      <text>
        <r>
          <rPr>
            <sz val="11"/>
            <color theme="1"/>
            <rFont val="Calibri"/>
            <family val="2"/>
            <scheme val="minor"/>
          </rPr>
          <t>Introduzca un número con dos decimales como máximo</t>
        </r>
      </text>
    </comment>
    <comment ref="F1190" authorId="2" shapeId="0">
      <text>
        <r>
          <rPr>
            <sz val="11"/>
            <color theme="1"/>
            <rFont val="Calibri"/>
            <family val="2"/>
            <scheme val="minor"/>
          </rPr>
          <t>Monto calculado automáticamente por el sistema</t>
        </r>
      </text>
    </comment>
    <comment ref="A1204" authorId="2" shapeId="0">
      <text>
        <r>
          <rPr>
            <sz val="11"/>
            <color theme="1"/>
            <rFont val="Calibri"/>
            <family val="2"/>
            <scheme val="minor"/>
          </rPr>
          <t>Introducir un texto con el nombre o referencia de la contratación</t>
        </r>
      </text>
    </comment>
    <comment ref="B1204" authorId="2" shapeId="0">
      <text>
        <r>
          <rPr>
            <sz val="11"/>
            <color theme="1"/>
            <rFont val="Calibri"/>
            <family val="2"/>
            <scheme val="minor"/>
          </rPr>
          <t>Introduzca un texto con la finalidad de la contratación</t>
        </r>
      </text>
    </comment>
    <comment ref="C1204" authorId="2" shapeId="0">
      <text>
        <r>
          <rPr>
            <sz val="11"/>
            <color theme="1"/>
            <rFont val="Calibri"/>
            <family val="2"/>
            <scheme val="minor"/>
          </rPr>
          <t>Seleccionar un valor del listado</t>
        </r>
      </text>
    </comment>
    <comment ref="D1204" authorId="2" shapeId="0">
      <text>
        <r>
          <rPr>
            <sz val="11"/>
            <color theme="1"/>
            <rFont val="Calibri"/>
            <family val="2"/>
            <scheme val="minor"/>
          </rPr>
          <t>Seleccione el tipo de procedimiento</t>
        </r>
      </text>
    </comment>
    <comment ref="E1204" authorId="2" shapeId="0">
      <text>
        <r>
          <rPr>
            <sz val="11"/>
            <color theme="1"/>
            <rFont val="Calibri"/>
            <family val="2"/>
            <scheme val="minor"/>
          </rPr>
          <t>Seleccione un valor de la lista</t>
        </r>
      </text>
    </comment>
    <comment ref="F1204" authorId="2" shapeId="0">
      <text>
        <r>
          <rPr>
            <sz val="11"/>
            <color theme="1"/>
            <rFont val="Calibri"/>
            <family val="2"/>
            <scheme val="minor"/>
          </rPr>
          <t>Introduzca el código SNIP</t>
        </r>
      </text>
    </comment>
    <comment ref="C1205" authorId="2" shapeId="0">
      <text>
        <r>
          <rPr>
            <sz val="11"/>
            <color theme="1"/>
            <rFont val="Calibri"/>
            <family val="2"/>
            <scheme val="minor"/>
          </rPr>
          <t>Introduzca la fecha de inicio del proceso, en formato dd-mm-aaaa</t>
        </r>
      </text>
    </comment>
    <comment ref="F120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06" authorId="2" shapeId="0">
      <text/>
    </comment>
    <comment ref="C1207" authorId="2" shapeId="0">
      <text>
        <r>
          <rPr>
            <sz val="11"/>
            <color theme="1"/>
            <rFont val="Calibri"/>
            <family val="2"/>
            <scheme val="minor"/>
          </rPr>
          <t>Introduzca la fecha prevista de adjudicación, en formato dd-mm-aaaa</t>
        </r>
      </text>
    </comment>
    <comment ref="F1207" authorId="2" shapeId="0">
      <text/>
    </comment>
    <comment ref="F1208" authorId="2" shapeId="0">
      <text/>
    </comment>
    <comment ref="A1210" authorId="2" shapeId="0">
      <text>
        <r>
          <rPr>
            <sz val="11"/>
            <color theme="1"/>
            <rFont val="Calibri"/>
            <family val="2"/>
            <scheme val="minor"/>
          </rPr>
          <t>Introduzca un codigo UNSPSC</t>
        </r>
      </text>
    </comment>
    <comment ref="B1210" authorId="2" shapeId="0">
      <text>
        <r>
          <rPr>
            <sz val="11"/>
            <color theme="1"/>
            <rFont val="Calibri"/>
            <family val="2"/>
            <scheme val="minor"/>
          </rPr>
          <t>Descripción calculada automáticamente a partir de código del artículo</t>
        </r>
      </text>
    </comment>
    <comment ref="C1210" authorId="2" shapeId="0">
      <text>
        <r>
          <rPr>
            <sz val="11"/>
            <color theme="1"/>
            <rFont val="Calibri"/>
            <family val="2"/>
            <scheme val="minor"/>
          </rPr>
          <t>Seleccione un valor de la lista</t>
        </r>
      </text>
    </comment>
    <comment ref="D1210" authorId="2" shapeId="0">
      <text>
        <r>
          <rPr>
            <sz val="11"/>
            <color theme="1"/>
            <rFont val="Calibri"/>
            <family val="2"/>
            <scheme val="minor"/>
          </rPr>
          <t>Introduzca un número con dos decimales como máximo. Debe ser igual o mayor a la "Cantidad Real Consumida"</t>
        </r>
      </text>
    </comment>
    <comment ref="E1210" authorId="2" shapeId="0">
      <text>
        <r>
          <rPr>
            <sz val="11"/>
            <color theme="1"/>
            <rFont val="Calibri"/>
            <family val="2"/>
            <scheme val="minor"/>
          </rPr>
          <t>Introduzca un número con dos decimales como máximo</t>
        </r>
      </text>
    </comment>
    <comment ref="F1210" authorId="2"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<sst xmlns="http://schemas.openxmlformats.org/spreadsheetml/2006/main" count="2185" uniqueCount="114">
  <si>
    <t xml:space="preserve">PLAN ANUAL DE COMPRAS Y CONTRATACIONES 
</t>
  </si>
  <si>
    <t>SNCC.F.069</t>
  </si>
  <si>
    <t xml:space="preserve">Capítulo </t>
  </si>
  <si>
    <t>0203</t>
  </si>
  <si>
    <t>Version: 1.0.0</t>
  </si>
  <si>
    <t>Sub Capítulo</t>
  </si>
  <si>
    <t>01</t>
  </si>
  <si>
    <t>Unidad Ejecutora</t>
  </si>
  <si>
    <t>0012</t>
  </si>
  <si>
    <t>Cantidad Procesos Registrados</t>
  </si>
  <si>
    <t xml:space="preserve">Unidad de Compra </t>
  </si>
  <si>
    <t>Cuerpo Especializado de Seguridad Fronteriza</t>
  </si>
  <si>
    <t>Monto Estimado Total</t>
  </si>
  <si>
    <t>Código de la Unidad de Compra</t>
  </si>
  <si>
    <t>000164</t>
  </si>
  <si>
    <t xml:space="preserve">Año Fiscal </t>
  </si>
  <si>
    <t>Fecha Aprobación</t>
  </si>
  <si>
    <t/>
  </si>
  <si>
    <t>NOMBRE O REFERENCIA DE CONTRATACIÓN</t>
  </si>
  <si>
    <t>FINALIDAD DE LA CONTRATACIÓN</t>
  </si>
  <si>
    <t>OBJETO DE CONTRATACIÓN</t>
  </si>
  <si>
    <t>PROCEDIMIENTO DE SELECCIÓN</t>
  </si>
  <si>
    <t>DESTINADO A MIPYMES</t>
  </si>
  <si>
    <t>CÓDIGO SNIP</t>
  </si>
  <si>
    <t>ADQUISICION DE COMBUCTIBLES</t>
  </si>
  <si>
    <t>PARA USO EN EESTE CESFRONT</t>
  </si>
  <si>
    <t>Bienes</t>
  </si>
  <si>
    <t>Licitacion Publica</t>
  </si>
  <si>
    <t>No</t>
  </si>
  <si>
    <t>FECHA DE NECESSIDAD</t>
  </si>
  <si>
    <t>FECHA INICIO PROCESO DE COMPRA</t>
  </si>
  <si>
    <t>LUGAR DE EJECUCIÓN / ENTREGA</t>
  </si>
  <si>
    <t>Región</t>
  </si>
  <si>
    <t>OZAMA O METROPOLITANA</t>
  </si>
  <si>
    <t>TRIMESTRE</t>
  </si>
  <si>
    <t>Provincia</t>
  </si>
  <si>
    <t>Distrito Nacional</t>
  </si>
  <si>
    <t>FECHA PREVISTA ADJUDICACIÓN</t>
  </si>
  <si>
    <t>Municipio</t>
  </si>
  <si>
    <t>Distrito Municipal</t>
  </si>
  <si>
    <t>CÓDIGO CATÁLOGO</t>
  </si>
  <si>
    <t>ARTÍCULO</t>
  </si>
  <si>
    <t>UNIDAD DE MEDIDA</t>
  </si>
  <si>
    <t>CANTIDAD TOTAL ESTIMADA</t>
  </si>
  <si>
    <t>PRECIO UNITARIO ESTIMADO</t>
  </si>
  <si>
    <t>MONTO TOTAL ESTIMADO</t>
  </si>
  <si>
    <t>Unidad</t>
  </si>
  <si>
    <t>TOTAL COMPRA ESTIMADA</t>
  </si>
  <si>
    <t>MANTENIMIENTO DE BUGGYS</t>
  </si>
  <si>
    <t>MANTENIMIENTO DE LA FLOTILLA DE BYGGYS</t>
  </si>
  <si>
    <t>Servicios</t>
  </si>
  <si>
    <t>Comparacion de Precios</t>
  </si>
  <si>
    <t>ALIEMNTOS PARA CANINOS</t>
  </si>
  <si>
    <t>PARA LA UNIDA CANINA DE ESTE CESFRONT</t>
  </si>
  <si>
    <t>Sí</t>
  </si>
  <si>
    <t>Paquete</t>
  </si>
  <si>
    <t>ALQUILER DE FOTOCOPIADORA</t>
  </si>
  <si>
    <t>PARA USO EN ESTE CESFRONT</t>
  </si>
  <si>
    <t>Compras Menores</t>
  </si>
  <si>
    <t>SERVICIO DE FUMIGACION</t>
  </si>
  <si>
    <t>FUMIGACION DE LAS DIFERENTES BASES, LA ESCUELA Y OFIC. ADM.</t>
  </si>
  <si>
    <t>ADQ. PROPIEDADES DE 2DA. CLASE</t>
  </si>
  <si>
    <t>PROPIEDADES 2DA. CALSE PARA USO DEL PERSONAL DE ESTE CESFRONT</t>
  </si>
  <si>
    <t>ADQ. PROPIEDADES 2DA. CLASE</t>
  </si>
  <si>
    <t>ADQ. DE CALZADO</t>
  </si>
  <si>
    <t>MIPYME Mujeres</t>
  </si>
  <si>
    <t>ADQ. MATERIALES DE OFICINA</t>
  </si>
  <si>
    <t>Caja</t>
  </si>
  <si>
    <t>Docena</t>
  </si>
  <si>
    <t>ADQ. DE MATERIALES DE OFICINA</t>
  </si>
  <si>
    <t xml:space="preserve">PARA USO EN ESTE CESFRONT </t>
  </si>
  <si>
    <t>MATERIALES Y PRODUCTOS LIMPIEZA</t>
  </si>
  <si>
    <t>Galón</t>
  </si>
  <si>
    <t>MATERIALES Y PRODUCTO LIMPIEZA</t>
  </si>
  <si>
    <t>MEDICAMENTO PARA CANINOS</t>
  </si>
  <si>
    <t xml:space="preserve">SERVICIOS VETERINARIO </t>
  </si>
  <si>
    <t>PARA LA UNIDAD CANINA DE ESTE CESFRONT</t>
  </si>
  <si>
    <t>Compras por debajo del Umbral</t>
  </si>
  <si>
    <t>MEDICAMERNTOS VETERINARIO</t>
  </si>
  <si>
    <t>PARA USO EN LA UNIDAD CANINA DE ESTE CESFRONT</t>
  </si>
  <si>
    <t xml:space="preserve">SERVICIO VETERINARIO </t>
  </si>
  <si>
    <t>PARA LA UNIDAD CANINA DE ESTE  CESFRONT</t>
  </si>
  <si>
    <t>ADQ. AERONAVE NO TRIPULADA</t>
  </si>
  <si>
    <t>ADQ. DE REPUESTOS</t>
  </si>
  <si>
    <t>PARA USO EN LA FLOTILLA DE VEHICULOS DE ESTE CESFRONT</t>
  </si>
  <si>
    <t xml:space="preserve">ADQ. DE NEUMATICOS </t>
  </si>
  <si>
    <t>REPARACIONES DE PIEZAS VEHICULO</t>
  </si>
  <si>
    <t xml:space="preserve">PERARACIONES DE PIEZAS DE VEHICULOS </t>
  </si>
  <si>
    <t>ADQ. DE FILTROS PARA VEHICULOS</t>
  </si>
  <si>
    <t xml:space="preserve">ADQ. DE PLATA ELECTRICA </t>
  </si>
  <si>
    <t xml:space="preserve">ADQ. BANDERAS </t>
  </si>
  <si>
    <t xml:space="preserve">SERVICIO DE PUBLICIDAD </t>
  </si>
  <si>
    <t>PROCESO DE ESTE CESFRONT</t>
  </si>
  <si>
    <t>SERVICIO DE PUBLICIDAD</t>
  </si>
  <si>
    <t>IMPRESOS</t>
  </si>
  <si>
    <t>PROPIEDADES DE 2DA. CLASE</t>
  </si>
  <si>
    <t xml:space="preserve">USTENCILIO DE COCINA Y DEL HOGAR </t>
  </si>
  <si>
    <t>MOBILIARIOS DE OFICINA</t>
  </si>
  <si>
    <t>PARA USO DE ESTE CESFRONT</t>
  </si>
  <si>
    <t>ELECTRODOMESTICOS</t>
  </si>
  <si>
    <t xml:space="preserve">PARA USO DE ESTE CESFRONT </t>
  </si>
  <si>
    <t>MEDICAMENTOS P/PERSONA</t>
  </si>
  <si>
    <t>ADQ. DE VENTANAS</t>
  </si>
  <si>
    <t>MATERIALES FERRETEROS</t>
  </si>
  <si>
    <t>Pie</t>
  </si>
  <si>
    <t>Metro cuadrado</t>
  </si>
  <si>
    <t xml:space="preserve">MATERIALES DE CONSTRUCCION </t>
  </si>
  <si>
    <t>Quintal</t>
  </si>
  <si>
    <t>Libra </t>
  </si>
  <si>
    <t xml:space="preserve">MATERIALES FERRETEROS </t>
  </si>
  <si>
    <t>Metro</t>
  </si>
  <si>
    <t>EQUIPOS INFORMATICOS</t>
  </si>
  <si>
    <t xml:space="preserve">PINTURAS </t>
  </si>
  <si>
    <t>PARA USO ESTE CESFRONT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</si>
</sst>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RD$-1C0A]* #,##0.00_-;\-[$RD$-1C0A]* #,##0.00_-;_-[$RD$-1C0A]* &quot;-&quot;??_-;_-@_-"/>
    <numFmt numFmtId="165" formatCode="dd\-mm\-yyyy"/>
    <numFmt numFmtId="166" formatCode="_-[$RD$-1C0A]* #,##0.00_ ;_-[$RD$-1C0A]* \-#,##0.00\ ;_-[$RD$-1C0A]* &quot; - &quot;??_ ;_-@_ "/>
  </numFmts>
  <fonts count="19" x14ac:knownFonts="1">
    <font>
      <sz val="11"/>
      <color theme="1"/>
      <name val="Calibri"/>
      <family val="2"/>
      <scheme val="minor"/>
    </font>
    <font>
      <sz val="11"/>
      <color theme="1"/>
      <name val="Calibri"/>
      <family val="2"/>
      <scheme val="minor"/>
    </font>
    <font>
      <sz val="6"/>
      <color rgb="FF000000"/>
      <name val="Verdana"/>
      <family val="2"/>
    </font>
    <font>
      <sz val="16"/>
      <color rgb="FF000000"/>
      <name val="Calibri"/>
      <family val="2"/>
    </font>
    <font>
      <sz val="20"/>
      <color rgb="FF000000"/>
      <name val="Calibri"/>
      <family val="2"/>
    </font>
    <font>
      <sz val="14"/>
      <color theme="1"/>
      <name val="Arial Narrow"/>
      <family val="2"/>
    </font>
    <font>
      <b/>
      <sz val="12"/>
      <color theme="1"/>
      <name val="Arial Narrow"/>
      <family val="2"/>
    </font>
    <font>
      <b/>
      <sz val="16"/>
      <color theme="1"/>
      <name val="Arial Narrow"/>
      <family val="2"/>
    </font>
    <font>
      <sz val="9"/>
      <color theme="1"/>
      <name val="Arial Narrow"/>
      <family val="2"/>
    </font>
    <font>
      <b/>
      <sz val="9"/>
      <color rgb="FF002060"/>
      <name val="Arial Narrow"/>
      <family val="2"/>
    </font>
    <font>
      <b/>
      <sz val="9"/>
      <color theme="1"/>
      <name val="Arial Narrow"/>
      <family val="2"/>
    </font>
    <font>
      <b/>
      <sz val="9"/>
      <color theme="1"/>
      <name val="Calibri"/>
      <family val="2"/>
      <scheme val="minor"/>
    </font>
    <font>
      <sz val="11"/>
      <color theme="1"/>
      <name val="Arial Narrow"/>
      <family val="2"/>
    </font>
    <font>
      <b/>
      <sz val="8"/>
      <color theme="1"/>
      <name val="Calibri"/>
      <family val="2"/>
      <scheme val="minor"/>
    </font>
    <font>
      <sz val="8"/>
      <color theme="1"/>
      <name val="Calibri"/>
      <family val="2"/>
      <scheme val="minor"/>
    </font>
    <font>
      <sz val="9"/>
      <color theme="1"/>
      <name val="Arial"/>
      <family val="2"/>
    </font>
    <font>
      <sz val="8"/>
      <color rgb="FF000000"/>
      <name val="Calibri"/>
      <family val="2"/>
      <scheme val="minor"/>
    </font>
    <font>
      <sz val="8"/>
      <color theme="1"/>
      <name val="Verdana"/>
      <family val="2"/>
    </font>
    <font>
      <b/>
      <sz val="9"/>
      <name val="Tahoma"/>
      <family val="2"/>
    </font>
  </fonts>
  <fills count="9">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s>
  <borders count="9">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s>
  <cellStyleXfs count="15">
    <xf numFmtId="0" fontId="0" fillId="0" borderId="0"/>
    <xf numFmtId="43" fontId="1" fillId="0" borderId="0" applyFont="0" applyFill="0" applyBorder="0" applyAlignment="0" applyProtection="0"/>
    <xf numFmtId="0" fontId="13" fillId="5" borderId="6">
      <alignment horizontal="center" vertical="center" wrapText="1"/>
    </xf>
    <xf numFmtId="0" fontId="13" fillId="0" borderId="6">
      <alignment horizontal="center" vertical="center"/>
    </xf>
    <xf numFmtId="0" fontId="13" fillId="5" borderId="6">
      <alignment horizontal="center" vertical="center" textRotation="90" wrapText="1"/>
    </xf>
    <xf numFmtId="0" fontId="13" fillId="6" borderId="6">
      <alignment horizontal="center" vertical="center"/>
    </xf>
    <xf numFmtId="165" fontId="13" fillId="0" borderId="6">
      <alignment horizontal="center" vertical="center"/>
    </xf>
    <xf numFmtId="0" fontId="13" fillId="6" borderId="6">
      <alignment horizontal="center" vertical="center"/>
    </xf>
    <xf numFmtId="0" fontId="13" fillId="0" borderId="6">
      <alignment horizontal="left" vertical="center"/>
    </xf>
    <xf numFmtId="0" fontId="13" fillId="0" borderId="6">
      <alignment horizontal="center" vertical="center"/>
    </xf>
    <xf numFmtId="0" fontId="13" fillId="7" borderId="6">
      <alignment horizontal="center" vertical="center"/>
    </xf>
    <xf numFmtId="0" fontId="14" fillId="8" borderId="8">
      <alignment horizontal="center" vertical="center"/>
    </xf>
    <xf numFmtId="0" fontId="14" fillId="8" borderId="8">
      <alignment horizontal="center" vertical="center" wrapText="1"/>
    </xf>
    <xf numFmtId="0" fontId="14" fillId="8" borderId="8">
      <alignment horizontal="left" vertical="center"/>
    </xf>
    <xf numFmtId="166" fontId="14" fillId="8" borderId="8">
      <alignment horizontal="center" vertical="center"/>
    </xf>
  </cellStyleXfs>
  <cellXfs count="63">
    <xf numFmtId="0" fontId="0" fillId="0" borderId="0" xfId="0"/>
    <xf numFmtId="0" fontId="5" fillId="0" borderId="0" xfId="0" applyFont="1" applyAlignment="1" applyProtection="1">
      <alignment horizontal="center" vertical="center"/>
      <protection hidden="1"/>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pplyProtection="1">
      <alignment vertical="center"/>
      <protection hidden="1"/>
    </xf>
    <xf numFmtId="0" fontId="5" fillId="2" borderId="1" xfId="0" applyFont="1" applyFill="1" applyBorder="1" applyAlignment="1" applyProtection="1">
      <alignment vertical="center"/>
      <protection hidden="1"/>
    </xf>
    <xf numFmtId="0" fontId="5" fillId="2" borderId="1" xfId="0" applyFont="1" applyFill="1" applyBorder="1" applyAlignment="1">
      <alignment vertical="center"/>
    </xf>
    <xf numFmtId="0" fontId="5" fillId="2" borderId="0" xfId="0" applyFont="1" applyFill="1" applyAlignment="1" applyProtection="1">
      <alignment vertical="center"/>
      <protection hidden="1"/>
    </xf>
    <xf numFmtId="0" fontId="5" fillId="0" borderId="0" xfId="0" applyFont="1" applyAlignment="1" applyProtection="1">
      <alignment vertical="center"/>
      <protection hidden="1"/>
    </xf>
    <xf numFmtId="0" fontId="6" fillId="3" borderId="0" xfId="0" applyFont="1" applyFill="1" applyAlignment="1">
      <alignment horizontal="center" vertical="top" wrapText="1"/>
    </xf>
    <xf numFmtId="0" fontId="6" fillId="2" borderId="0" xfId="0" applyFont="1" applyFill="1" applyAlignment="1">
      <alignment vertical="top" wrapText="1"/>
    </xf>
    <xf numFmtId="0" fontId="6" fillId="3" borderId="0" xfId="0" applyFont="1" applyFill="1" applyAlignment="1">
      <alignment horizontal="center" vertical="center" wrapText="1"/>
    </xf>
    <xf numFmtId="0" fontId="6" fillId="2" borderId="0" xfId="0" applyFont="1" applyFill="1" applyAlignment="1">
      <alignment vertical="center" wrapText="1"/>
    </xf>
    <xf numFmtId="0" fontId="5" fillId="2" borderId="0" xfId="0" applyFont="1" applyFill="1" applyAlignment="1">
      <alignment vertical="center"/>
    </xf>
    <xf numFmtId="0" fontId="7" fillId="2" borderId="2" xfId="0" applyFont="1" applyFill="1" applyBorder="1" applyAlignment="1">
      <alignment vertical="center"/>
    </xf>
    <xf numFmtId="0" fontId="7" fillId="2" borderId="0" xfId="0" applyFont="1" applyFill="1" applyAlignment="1">
      <alignment vertical="center"/>
    </xf>
    <xf numFmtId="0" fontId="8" fillId="2" borderId="0" xfId="0" applyFont="1" applyFill="1" applyAlignment="1" applyProtection="1">
      <alignment vertical="center"/>
      <protection hidden="1"/>
    </xf>
    <xf numFmtId="0" fontId="9" fillId="2" borderId="0" xfId="0" applyFont="1" applyFill="1" applyAlignment="1">
      <alignment horizontal="left" vertical="center"/>
    </xf>
    <xf numFmtId="0" fontId="8" fillId="2" borderId="3" xfId="0" applyFont="1" applyFill="1" applyBorder="1" applyAlignment="1" applyProtection="1">
      <alignment vertical="center"/>
      <protection hidden="1"/>
    </xf>
    <xf numFmtId="38" fontId="10" fillId="3" borderId="4" xfId="0" applyNumberFormat="1" applyFont="1" applyFill="1" applyBorder="1" applyAlignment="1">
      <alignment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0" fontId="8" fillId="0" borderId="0" xfId="0" applyFont="1" applyAlignment="1" applyProtection="1">
      <alignment vertical="center"/>
      <protection hidden="1"/>
    </xf>
    <xf numFmtId="0" fontId="9" fillId="2" borderId="0" xfId="0" applyFont="1" applyFill="1" applyAlignment="1">
      <alignment vertical="center"/>
    </xf>
    <xf numFmtId="0" fontId="10" fillId="4" borderId="4" xfId="0" applyFont="1" applyFill="1" applyBorder="1" applyAlignment="1">
      <alignment horizontal="left" vertical="center"/>
    </xf>
    <xf numFmtId="0" fontId="11" fillId="0" borderId="6" xfId="0" applyFont="1" applyBorder="1" applyAlignment="1">
      <alignment vertical="center"/>
    </xf>
    <xf numFmtId="0" fontId="10" fillId="4" borderId="7" xfId="0" applyFont="1" applyFill="1" applyBorder="1" applyAlignment="1">
      <alignment horizontal="left" vertical="center"/>
    </xf>
    <xf numFmtId="164" fontId="11" fillId="0" borderId="6" xfId="0" applyNumberFormat="1" applyFont="1" applyBorder="1" applyAlignment="1">
      <alignment vertical="center"/>
    </xf>
    <xf numFmtId="1" fontId="11" fillId="0" borderId="4" xfId="0" applyNumberFormat="1" applyFont="1" applyBorder="1" applyAlignment="1" applyProtection="1">
      <alignment horizontal="center" vertical="center" wrapText="1"/>
      <protection locked="0"/>
    </xf>
    <xf numFmtId="1" fontId="11" fillId="0" borderId="5" xfId="0" applyNumberFormat="1" applyFont="1" applyBorder="1" applyAlignment="1" applyProtection="1">
      <alignment horizontal="center" vertical="center" wrapText="1"/>
      <protection locked="0"/>
    </xf>
    <xf numFmtId="0" fontId="8" fillId="2" borderId="2" xfId="0" applyFont="1" applyFill="1" applyBorder="1" applyAlignment="1" applyProtection="1">
      <alignment vertical="center"/>
      <protection hidden="1"/>
    </xf>
    <xf numFmtId="14" fontId="11" fillId="0" borderId="4" xfId="0" applyNumberFormat="1" applyFont="1" applyBorder="1" applyAlignment="1" applyProtection="1">
      <alignment horizontal="center" vertical="center" wrapText="1"/>
      <protection locked="0"/>
    </xf>
    <xf numFmtId="14" fontId="11" fillId="0" borderId="5" xfId="0" applyNumberFormat="1" applyFont="1" applyBorder="1" applyAlignment="1" applyProtection="1">
      <alignment horizontal="center" vertical="center" wrapText="1"/>
      <protection locked="0"/>
    </xf>
    <xf numFmtId="0" fontId="12" fillId="0" borderId="0" xfId="0" applyFont="1" applyAlignment="1">
      <alignment vertical="center"/>
    </xf>
    <xf numFmtId="0" fontId="13" fillId="5" borderId="6" xfId="2">
      <alignment horizontal="center" vertical="center" wrapText="1"/>
    </xf>
    <xf numFmtId="0" fontId="13" fillId="0" borderId="6" xfId="3" applyProtection="1">
      <alignment horizontal="center" vertical="center"/>
      <protection locked="0"/>
    </xf>
    <xf numFmtId="0" fontId="13" fillId="5" borderId="6" xfId="4">
      <alignment horizontal="center" vertical="center" textRotation="90" wrapText="1"/>
    </xf>
    <xf numFmtId="0" fontId="13" fillId="6" borderId="6" xfId="5">
      <alignment horizontal="center" vertical="center"/>
    </xf>
    <xf numFmtId="165" fontId="13" fillId="0" borderId="6" xfId="6" applyProtection="1">
      <alignment horizontal="center" vertical="center"/>
      <protection locked="0"/>
    </xf>
    <xf numFmtId="0" fontId="13" fillId="6" borderId="6" xfId="7">
      <alignment horizontal="center" vertical="center"/>
    </xf>
    <xf numFmtId="0" fontId="13" fillId="0" borderId="6" xfId="8" applyProtection="1">
      <alignment horizontal="left" vertical="center"/>
      <protection locked="0"/>
    </xf>
    <xf numFmtId="0" fontId="13" fillId="0" borderId="6" xfId="3">
      <alignment horizontal="center" vertical="center"/>
    </xf>
    <xf numFmtId="0" fontId="13" fillId="0" borderId="6" xfId="9">
      <alignment horizontal="center" vertical="center"/>
    </xf>
    <xf numFmtId="0" fontId="13" fillId="7" borderId="6" xfId="10">
      <alignment horizontal="center" vertical="center"/>
    </xf>
    <xf numFmtId="0" fontId="14" fillId="8" borderId="8" xfId="11" applyProtection="1">
      <alignment horizontal="center" vertical="center"/>
      <protection locked="0"/>
    </xf>
    <xf numFmtId="0" fontId="14" fillId="8" borderId="8" xfId="12">
      <alignment horizontal="center" vertical="center" wrapText="1"/>
    </xf>
    <xf numFmtId="0" fontId="14" fillId="8" borderId="8" xfId="13" applyProtection="1">
      <alignment horizontal="left" vertical="center"/>
      <protection locked="0"/>
    </xf>
    <xf numFmtId="166" fontId="14" fillId="8" borderId="8" xfId="14" applyProtection="1">
      <alignment horizontal="center" vertical="center"/>
      <protection locked="0"/>
    </xf>
    <xf numFmtId="166" fontId="14" fillId="8" borderId="8" xfId="14">
      <alignment horizontal="center" vertical="center"/>
    </xf>
    <xf numFmtId="0" fontId="13" fillId="7" borderId="8" xfId="10" applyBorder="1">
      <alignment horizontal="center" vertical="center"/>
    </xf>
    <xf numFmtId="166" fontId="14" fillId="7" borderId="8" xfId="14" applyFill="1">
      <alignment horizontal="center" vertical="center"/>
    </xf>
    <xf numFmtId="0" fontId="14" fillId="0" borderId="0" xfId="0" applyFont="1"/>
    <xf numFmtId="14" fontId="13" fillId="0" borderId="6" xfId="6" applyNumberFormat="1" applyProtection="1">
      <alignment horizontal="center" vertical="center"/>
      <protection locked="0"/>
    </xf>
    <xf numFmtId="0" fontId="13" fillId="0" borderId="6" xfId="3">
      <alignment horizontal="center" vertical="center"/>
    </xf>
    <xf numFmtId="0" fontId="15" fillId="8" borderId="8" xfId="11" applyFont="1" applyProtection="1">
      <alignment horizontal="center" vertical="center"/>
      <protection locked="0"/>
    </xf>
    <xf numFmtId="43" fontId="14" fillId="8" borderId="8" xfId="1" applyFont="1" applyFill="1" applyBorder="1" applyAlignment="1" applyProtection="1">
      <alignment horizontal="center" vertical="center"/>
      <protection locked="0"/>
    </xf>
    <xf numFmtId="166" fontId="16" fillId="8" borderId="8" xfId="14" applyFont="1" applyProtection="1">
      <alignment horizontal="center" vertical="center"/>
      <protection locked="0"/>
    </xf>
    <xf numFmtId="0" fontId="12" fillId="0" borderId="0" xfId="0" applyFont="1" applyAlignment="1" applyProtection="1">
      <alignment vertical="center"/>
      <protection locked="0"/>
    </xf>
    <xf numFmtId="0" fontId="17" fillId="8" borderId="8" xfId="11" applyFont="1" applyProtection="1">
      <alignment horizontal="center" vertical="center"/>
      <protection locked="0"/>
    </xf>
    <xf numFmtId="166" fontId="14" fillId="8" borderId="8" xfId="14" applyAlignment="1" applyProtection="1">
      <alignment horizontal="right" vertical="center"/>
      <protection locked="0"/>
    </xf>
    <xf numFmtId="0" fontId="16" fillId="8" borderId="8" xfId="11" applyFont="1" applyProtection="1">
      <alignment horizontal="center" vertical="center"/>
      <protection locked="0"/>
    </xf>
    <xf numFmtId="0" fontId="16" fillId="8" borderId="8" xfId="11" applyFont="1" applyAlignment="1" applyProtection="1">
      <alignment horizontal="center" vertical="center" wrapText="1"/>
      <protection locked="0"/>
    </xf>
    <xf numFmtId="166" fontId="16" fillId="8" borderId="8" xfId="14" applyFont="1" applyAlignment="1" applyProtection="1">
      <alignment horizontal="right" vertical="center"/>
      <protection locked="0"/>
    </xf>
  </cellXfs>
  <cellStyles count="15">
    <cellStyle name="ArticleBody" xfId="11"/>
    <cellStyle name="ArticleBody_currency" xfId="14"/>
    <cellStyle name="ArticleBody_text" xfId="13"/>
    <cellStyle name="ArticleBody_UNSCPCDescription" xfId="12"/>
    <cellStyle name="ArticleHeader" xfId="10"/>
    <cellStyle name="Millares" xfId="1" builtinId="3"/>
    <cellStyle name="Normal" xfId="0" builtinId="0"/>
    <cellStyle name="ProcessBody" xfId="3"/>
    <cellStyle name="ProcessBody_address" xfId="8"/>
    <cellStyle name="ProcessBody_datetime" xfId="6"/>
    <cellStyle name="ProcessBody_number" xfId="9"/>
    <cellStyle name="ProcessHeader" xfId="2"/>
    <cellStyle name="ProcessHeader_vertical" xfId="4"/>
    <cellStyle name="ProcessSubHeader" xfId="5"/>
    <cellStyle name="ProcessSubHeader_lugar" xfId="7"/>
  </cellStyles>
  <dxfs count="60">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dxf>
    <dxf>
      <numFmt numFmtId="0" formatCode="General"/>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8"/>
        <color rgb="FF000000"/>
        <name val="Calibri"/>
        <scheme val="minor"/>
      </font>
      <alignment horizontal="center" vertical="center" textRotation="0" wrapText="0" indent="0" justifyLastLine="0" shrinkToFit="0" readingOrder="0"/>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
      <protection locked="0" hidden="0"/>
    </dxf>
    <dxf>
      <protection locked="0" hidden="0"/>
    </dxf>
    <dxf>
      <protection locked="0" hidden="0"/>
    </dxf>
    <dxf>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file>

<file path=xl/ctrlProps/ctrlProp103.xml><?xml version="1.0" encoding="utf-8"?>
<formControlPr xmlns="http://schemas.microsoft.com/office/spreadsheetml/2009/9/main" objectType="Button"/>
</file>

<file path=xl/ctrlProps/ctrlProp104.xml><?xml version="1.0" encoding="utf-8"?>
<formControlPr xmlns="http://schemas.microsoft.com/office/spreadsheetml/2009/9/main" objectType="Button"/>
</file>

<file path=xl/ctrlProps/ctrlProp105.xml><?xml version="1.0" encoding="utf-8"?>
<formControlPr xmlns="http://schemas.microsoft.com/office/spreadsheetml/2009/9/main" objectType="Button"/>
</file>

<file path=xl/ctrlProps/ctrlProp106.xml><?xml version="1.0" encoding="utf-8"?>
<formControlPr xmlns="http://schemas.microsoft.com/office/spreadsheetml/2009/9/main" objectType="Button"/>
</file>

<file path=xl/ctrlProps/ctrlProp107.xml><?xml version="1.0" encoding="utf-8"?>
<formControlPr xmlns="http://schemas.microsoft.com/office/spreadsheetml/2009/9/main" objectType="Button"/>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file>

<file path=xl/ctrlProps/ctrlProp122.xml><?xml version="1.0" encoding="utf-8"?>
<formControlPr xmlns="http://schemas.microsoft.com/office/spreadsheetml/2009/9/main" objectType="Button"/>
</file>

<file path=xl/ctrlProps/ctrlProp123.xml><?xml version="1.0" encoding="utf-8"?>
<formControlPr xmlns="http://schemas.microsoft.com/office/spreadsheetml/2009/9/main" objectType="Button"/>
</file>

<file path=xl/ctrlProps/ctrlProp124.xml><?xml version="1.0" encoding="utf-8"?>
<formControlPr xmlns="http://schemas.microsoft.com/office/spreadsheetml/2009/9/main" objectType="Button"/>
</file>

<file path=xl/ctrlProps/ctrlProp125.xml><?xml version="1.0" encoding="utf-8"?>
<formControlPr xmlns="http://schemas.microsoft.com/office/spreadsheetml/2009/9/main" objectType="Button"/>
</file>

<file path=xl/ctrlProps/ctrlProp126.xml><?xml version="1.0" encoding="utf-8"?>
<formControlPr xmlns="http://schemas.microsoft.com/office/spreadsheetml/2009/9/main" objectType="Button"/>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file>

<file path=xl/ctrlProps/ctrlProp153.xml><?xml version="1.0" encoding="utf-8"?>
<formControlPr xmlns="http://schemas.microsoft.com/office/spreadsheetml/2009/9/main" objectType="Button"/>
</file>

<file path=xl/ctrlProps/ctrlProp154.xml><?xml version="1.0" encoding="utf-8"?>
<formControlPr xmlns="http://schemas.microsoft.com/office/spreadsheetml/2009/9/main" objectType="Button"/>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file>

<file path=xl/ctrlProps/ctrlProp161.xml><?xml version="1.0" encoding="utf-8"?>
<formControlPr xmlns="http://schemas.microsoft.com/office/spreadsheetml/2009/9/main" objectType="Button"/>
</file>

<file path=xl/ctrlProps/ctrlProp162.xml><?xml version="1.0" encoding="utf-8"?>
<formControlPr xmlns="http://schemas.microsoft.com/office/spreadsheetml/2009/9/main" objectType="Button"/>
</file>

<file path=xl/ctrlProps/ctrlProp163.xml><?xml version="1.0" encoding="utf-8"?>
<formControlPr xmlns="http://schemas.microsoft.com/office/spreadsheetml/2009/9/main" objectType="Button"/>
</file>

<file path=xl/ctrlProps/ctrlProp164.xml><?xml version="1.0" encoding="utf-8"?>
<formControlPr xmlns="http://schemas.microsoft.com/office/spreadsheetml/2009/9/main" objectType="Button"/>
</file>

<file path=xl/ctrlProps/ctrlProp165.xml><?xml version="1.0" encoding="utf-8"?>
<formControlPr xmlns="http://schemas.microsoft.com/office/spreadsheetml/2009/9/main" objectType="Button"/>
</file>

<file path=xl/ctrlProps/ctrlProp166.xml><?xml version="1.0" encoding="utf-8"?>
<formControlPr xmlns="http://schemas.microsoft.com/office/spreadsheetml/2009/9/main" objectType="Button"/>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file>

<file path=xl/ctrlProps/ctrlProp169.xml><?xml version="1.0" encoding="utf-8"?>
<formControlPr xmlns="http://schemas.microsoft.com/office/spreadsheetml/2009/9/main" objectType="Button"/>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file>

<file path=xl/ctrlProps/ctrlProp175.xml><?xml version="1.0" encoding="utf-8"?>
<formControlPr xmlns="http://schemas.microsoft.com/office/spreadsheetml/2009/9/main" objectType="Button"/>
</file>

<file path=xl/ctrlProps/ctrlProp176.xml><?xml version="1.0" encoding="utf-8"?>
<formControlPr xmlns="http://schemas.microsoft.com/office/spreadsheetml/2009/9/main" objectType="Button"/>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file>

<file path=xl/ctrlProps/ctrlProp181.xml><?xml version="1.0" encoding="utf-8"?>
<formControlPr xmlns="http://schemas.microsoft.com/office/spreadsheetml/2009/9/main" objectType="Button"/>
</file>

<file path=xl/ctrlProps/ctrlProp182.xml><?xml version="1.0" encoding="utf-8"?>
<formControlPr xmlns="http://schemas.microsoft.com/office/spreadsheetml/2009/9/main" objectType="Button"/>
</file>

<file path=xl/ctrlProps/ctrlProp183.xml><?xml version="1.0" encoding="utf-8"?>
<formControlPr xmlns="http://schemas.microsoft.com/office/spreadsheetml/2009/9/main" objectType="Button"/>
</file>

<file path=xl/ctrlProps/ctrlProp184.xml><?xml version="1.0" encoding="utf-8"?>
<formControlPr xmlns="http://schemas.microsoft.com/office/spreadsheetml/2009/9/main" objectType="Button"/>
</file>

<file path=xl/ctrlProps/ctrlProp185.xml><?xml version="1.0" encoding="utf-8"?>
<formControlPr xmlns="http://schemas.microsoft.com/office/spreadsheetml/2009/9/main" objectType="Button"/>
</file>

<file path=xl/ctrlProps/ctrlProp186.xml><?xml version="1.0" encoding="utf-8"?>
<formControlPr xmlns="http://schemas.microsoft.com/office/spreadsheetml/2009/9/main" objectType="Button"/>
</file>

<file path=xl/ctrlProps/ctrlProp187.xml><?xml version="1.0" encoding="utf-8"?>
<formControlPr xmlns="http://schemas.microsoft.com/office/spreadsheetml/2009/9/main" objectType="Button"/>
</file>

<file path=xl/ctrlProps/ctrlProp188.xml><?xml version="1.0" encoding="utf-8"?>
<formControlPr xmlns="http://schemas.microsoft.com/office/spreadsheetml/2009/9/main" objectType="Button"/>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file>

<file path=xl/ctrlProps/ctrlProp195.xml><?xml version="1.0" encoding="utf-8"?>
<formControlPr xmlns="http://schemas.microsoft.com/office/spreadsheetml/2009/9/main" objectType="Button"/>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file>

<file path=xl/ctrlProps/ctrlProp198.xml><?xml version="1.0" encoding="utf-8"?>
<formControlPr xmlns="http://schemas.microsoft.com/office/spreadsheetml/2009/9/main" objectType="Button"/>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00.xml><?xml version="1.0" encoding="utf-8"?>
<formControlPr xmlns="http://schemas.microsoft.com/office/spreadsheetml/2009/9/main" objectType="Button"/>
</file>

<file path=xl/ctrlProps/ctrlProp201.xml><?xml version="1.0" encoding="utf-8"?>
<formControlPr xmlns="http://schemas.microsoft.com/office/spreadsheetml/2009/9/main" objectType="Button"/>
</file>

<file path=xl/ctrlProps/ctrlProp202.xml><?xml version="1.0" encoding="utf-8"?>
<formControlPr xmlns="http://schemas.microsoft.com/office/spreadsheetml/2009/9/main" objectType="Button"/>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file>

<file path=xl/ctrlProps/ctrlProp208.xml><?xml version="1.0" encoding="utf-8"?>
<formControlPr xmlns="http://schemas.microsoft.com/office/spreadsheetml/2009/9/main" objectType="Button"/>
</file>

<file path=xl/ctrlProps/ctrlProp209.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file>

<file path=xl/ctrlProps/ctrlProp225.xml><?xml version="1.0" encoding="utf-8"?>
<formControlPr xmlns="http://schemas.microsoft.com/office/spreadsheetml/2009/9/main" objectType="Button"/>
</file>

<file path=xl/ctrlProps/ctrlProp226.xml><?xml version="1.0" encoding="utf-8"?>
<formControlPr xmlns="http://schemas.microsoft.com/office/spreadsheetml/2009/9/main" objectType="Button"/>
</file>

<file path=xl/ctrlProps/ctrlProp227.xml><?xml version="1.0" encoding="utf-8"?>
<formControlPr xmlns="http://schemas.microsoft.com/office/spreadsheetml/2009/9/main" objectType="Button"/>
</file>

<file path=xl/ctrlProps/ctrlProp228.xml><?xml version="1.0" encoding="utf-8"?>
<formControlPr xmlns="http://schemas.microsoft.com/office/spreadsheetml/2009/9/main" objectType="Button"/>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file>

<file path=xl/ctrlProps/ctrlProp230.xml><?xml version="1.0" encoding="utf-8"?>
<formControlPr xmlns="http://schemas.microsoft.com/office/spreadsheetml/2009/9/main" objectType="Button"/>
</file>

<file path=xl/ctrlProps/ctrlProp231.xml><?xml version="1.0" encoding="utf-8"?>
<formControlPr xmlns="http://schemas.microsoft.com/office/spreadsheetml/2009/9/main" objectType="Button"/>
</file>

<file path=xl/ctrlProps/ctrlProp232.xml><?xml version="1.0" encoding="utf-8"?>
<formControlPr xmlns="http://schemas.microsoft.com/office/spreadsheetml/2009/9/main" objectType="Button"/>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file>

<file path=xl/ctrlProps/ctrlProp239.xml><?xml version="1.0" encoding="utf-8"?>
<formControlPr xmlns="http://schemas.microsoft.com/office/spreadsheetml/2009/9/main" objectType="Button"/>
</file>

<file path=xl/ctrlProps/ctrlProp24.xml><?xml version="1.0" encoding="utf-8"?>
<formControlPr xmlns="http://schemas.microsoft.com/office/spreadsheetml/2009/9/main" objectType="Button"/>
</file>

<file path=xl/ctrlProps/ctrlProp240.xml><?xml version="1.0" encoding="utf-8"?>
<formControlPr xmlns="http://schemas.microsoft.com/office/spreadsheetml/2009/9/main" objectType="Button"/>
</file>

<file path=xl/ctrlProps/ctrlProp241.xml><?xml version="1.0" encoding="utf-8"?>
<formControlPr xmlns="http://schemas.microsoft.com/office/spreadsheetml/2009/9/main" objectType="Button"/>
</file>

<file path=xl/ctrlProps/ctrlProp242.xml><?xml version="1.0" encoding="utf-8"?>
<formControlPr xmlns="http://schemas.microsoft.com/office/spreadsheetml/2009/9/main" objectType="Button"/>
</file>

<file path=xl/ctrlProps/ctrlProp243.xml><?xml version="1.0" encoding="utf-8"?>
<formControlPr xmlns="http://schemas.microsoft.com/office/spreadsheetml/2009/9/main" objectType="Button"/>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file>

<file path=xl/ctrlProps/ctrlProp25.xml><?xml version="1.0" encoding="utf-8"?>
<formControlPr xmlns="http://schemas.microsoft.com/office/spreadsheetml/2009/9/main" objectType="Button"/>
</file>

<file path=xl/ctrlProps/ctrlProp250.xml><?xml version="1.0" encoding="utf-8"?>
<formControlPr xmlns="http://schemas.microsoft.com/office/spreadsheetml/2009/9/main" objectType="Button"/>
</file>

<file path=xl/ctrlProps/ctrlProp251.xml><?xml version="1.0" encoding="utf-8"?>
<formControlPr xmlns="http://schemas.microsoft.com/office/spreadsheetml/2009/9/main" objectType="Button"/>
</file>

<file path=xl/ctrlProps/ctrlProp252.xml><?xml version="1.0" encoding="utf-8"?>
<formControlPr xmlns="http://schemas.microsoft.com/office/spreadsheetml/2009/9/main" objectType="Button"/>
</file>

<file path=xl/ctrlProps/ctrlProp253.xml><?xml version="1.0" encoding="utf-8"?>
<formControlPr xmlns="http://schemas.microsoft.com/office/spreadsheetml/2009/9/main" objectType="Button"/>
</file>

<file path=xl/ctrlProps/ctrlProp254.xml><?xml version="1.0" encoding="utf-8"?>
<formControlPr xmlns="http://schemas.microsoft.com/office/spreadsheetml/2009/9/main" objectType="Button"/>
</file>

<file path=xl/ctrlProps/ctrlProp255.xml><?xml version="1.0" encoding="utf-8"?>
<formControlPr xmlns="http://schemas.microsoft.com/office/spreadsheetml/2009/9/main" objectType="Button"/>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file>

<file path=xl/ctrlProps/ctrlProp26.xml><?xml version="1.0" encoding="utf-8"?>
<formControlPr xmlns="http://schemas.microsoft.com/office/spreadsheetml/2009/9/main" objectType="Button"/>
</file>

<file path=xl/ctrlProps/ctrlProp260.xml><?xml version="1.0" encoding="utf-8"?>
<formControlPr xmlns="http://schemas.microsoft.com/office/spreadsheetml/2009/9/main" objectType="Button"/>
</file>

<file path=xl/ctrlProps/ctrlProp261.xml><?xml version="1.0" encoding="utf-8"?>
<formControlPr xmlns="http://schemas.microsoft.com/office/spreadsheetml/2009/9/main" objectType="Button"/>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file>

<file path=xl/ctrlProps/ctrlProp265.xml><?xml version="1.0" encoding="utf-8"?>
<formControlPr xmlns="http://schemas.microsoft.com/office/spreadsheetml/2009/9/main" objectType="Button"/>
</file>

<file path=xl/ctrlProps/ctrlProp266.xml><?xml version="1.0" encoding="utf-8"?>
<formControlPr xmlns="http://schemas.microsoft.com/office/spreadsheetml/2009/9/main" objectType="Button"/>
</file>

<file path=xl/ctrlProps/ctrlProp267.xml><?xml version="1.0" encoding="utf-8"?>
<formControlPr xmlns="http://schemas.microsoft.com/office/spreadsheetml/2009/9/main" objectType="Button"/>
</file>

<file path=xl/ctrlProps/ctrlProp268.xml><?xml version="1.0" encoding="utf-8"?>
<formControlPr xmlns="http://schemas.microsoft.com/office/spreadsheetml/2009/9/main" objectType="Button"/>
</file>

<file path=xl/ctrlProps/ctrlProp269.xml><?xml version="1.0" encoding="utf-8"?>
<formControlPr xmlns="http://schemas.microsoft.com/office/spreadsheetml/2009/9/main" objectType="Button"/>
</file>

<file path=xl/ctrlProps/ctrlProp27.xml><?xml version="1.0" encoding="utf-8"?>
<formControlPr xmlns="http://schemas.microsoft.com/office/spreadsheetml/2009/9/main" objectType="Button"/>
</file>

<file path=xl/ctrlProps/ctrlProp270.xml><?xml version="1.0" encoding="utf-8"?>
<formControlPr xmlns="http://schemas.microsoft.com/office/spreadsheetml/2009/9/main" objectType="Button"/>
</file>

<file path=xl/ctrlProps/ctrlProp271.xml><?xml version="1.0" encoding="utf-8"?>
<formControlPr xmlns="http://schemas.microsoft.com/office/spreadsheetml/2009/9/main" objectType="Button"/>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file>

<file path=xl/ctrlProps/ctrlProp283.xml><?xml version="1.0" encoding="utf-8"?>
<formControlPr xmlns="http://schemas.microsoft.com/office/spreadsheetml/2009/9/main" objectType="Button"/>
</file>

<file path=xl/ctrlProps/ctrlProp284.xml><?xml version="1.0" encoding="utf-8"?>
<formControlPr xmlns="http://schemas.microsoft.com/office/spreadsheetml/2009/9/main" objectType="Button"/>
</file>

<file path=xl/ctrlProps/ctrlProp285.xml><?xml version="1.0" encoding="utf-8"?>
<formControlPr xmlns="http://schemas.microsoft.com/office/spreadsheetml/2009/9/main" objectType="Button"/>
</file>

<file path=xl/ctrlProps/ctrlProp286.xml><?xml version="1.0" encoding="utf-8"?>
<formControlPr xmlns="http://schemas.microsoft.com/office/spreadsheetml/2009/9/main" objectType="Button"/>
</file>

<file path=xl/ctrlProps/ctrlProp287.xml><?xml version="1.0" encoding="utf-8"?>
<formControlPr xmlns="http://schemas.microsoft.com/office/spreadsheetml/2009/9/main" objectType="Button"/>
</file>

<file path=xl/ctrlProps/ctrlProp288.xml><?xml version="1.0" encoding="utf-8"?>
<formControlPr xmlns="http://schemas.microsoft.com/office/spreadsheetml/2009/9/main" objectType="Button"/>
</file>

<file path=xl/ctrlProps/ctrlProp289.xml><?xml version="1.0" encoding="utf-8"?>
<formControlPr xmlns="http://schemas.microsoft.com/office/spreadsheetml/2009/9/main" objectType="Button"/>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file>

<file path=xl/ctrlProps/ctrlProp291.xml><?xml version="1.0" encoding="utf-8"?>
<formControlPr xmlns="http://schemas.microsoft.com/office/spreadsheetml/2009/9/main" objectType="Button"/>
</file>

<file path=xl/ctrlProps/ctrlProp292.xml><?xml version="1.0" encoding="utf-8"?>
<formControlPr xmlns="http://schemas.microsoft.com/office/spreadsheetml/2009/9/main" objectType="Button"/>
</file>

<file path=xl/ctrlProps/ctrlProp293.xml><?xml version="1.0" encoding="utf-8"?>
<formControlPr xmlns="http://schemas.microsoft.com/office/spreadsheetml/2009/9/main" objectType="Button"/>
</file>

<file path=xl/ctrlProps/ctrlProp294.xml><?xml version="1.0" encoding="utf-8"?>
<formControlPr xmlns="http://schemas.microsoft.com/office/spreadsheetml/2009/9/main" objectType="Button"/>
</file>

<file path=xl/ctrlProps/ctrlProp295.xml><?xml version="1.0" encoding="utf-8"?>
<formControlPr xmlns="http://schemas.microsoft.com/office/spreadsheetml/2009/9/main" objectType="Button"/>
</file>

<file path=xl/ctrlProps/ctrlProp296.xml><?xml version="1.0" encoding="utf-8"?>
<formControlPr xmlns="http://schemas.microsoft.com/office/spreadsheetml/2009/9/main" objectType="Button"/>
</file>

<file path=xl/ctrlProps/ctrlProp297.xml><?xml version="1.0" encoding="utf-8"?>
<formControlPr xmlns="http://schemas.microsoft.com/office/spreadsheetml/2009/9/main" objectType="Button"/>
</file>

<file path=xl/ctrlProps/ctrlProp298.xml><?xml version="1.0" encoding="utf-8"?>
<formControlPr xmlns="http://schemas.microsoft.com/office/spreadsheetml/2009/9/main" objectType="Button"/>
</file>

<file path=xl/ctrlProps/ctrlProp29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file>

<file path=xl/ctrlProps/ctrlProp301.xml><?xml version="1.0" encoding="utf-8"?>
<formControlPr xmlns="http://schemas.microsoft.com/office/spreadsheetml/2009/9/main" objectType="Button"/>
</file>

<file path=xl/ctrlProps/ctrlProp302.xml><?xml version="1.0" encoding="utf-8"?>
<formControlPr xmlns="http://schemas.microsoft.com/office/spreadsheetml/2009/9/main" objectType="Button"/>
</file>

<file path=xl/ctrlProps/ctrlProp303.xml><?xml version="1.0" encoding="utf-8"?>
<formControlPr xmlns="http://schemas.microsoft.com/office/spreadsheetml/2009/9/main" objectType="Button"/>
</file>

<file path=xl/ctrlProps/ctrlProp304.xml><?xml version="1.0" encoding="utf-8"?>
<formControlPr xmlns="http://schemas.microsoft.com/office/spreadsheetml/2009/9/main" objectType="Button"/>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file>

<file path=xl/ctrlProps/ctrlProp309.xml><?xml version="1.0" encoding="utf-8"?>
<formControlPr xmlns="http://schemas.microsoft.com/office/spreadsheetml/2009/9/main" objectType="Button"/>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file>

<file path=xl/ctrlProps/ctrlProp312.xml><?xml version="1.0" encoding="utf-8"?>
<formControlPr xmlns="http://schemas.microsoft.com/office/spreadsheetml/2009/9/main" objectType="Button"/>
</file>

<file path=xl/ctrlProps/ctrlProp313.xml><?xml version="1.0" encoding="utf-8"?>
<formControlPr xmlns="http://schemas.microsoft.com/office/spreadsheetml/2009/9/main" objectType="Button"/>
</file>

<file path=xl/ctrlProps/ctrlProp314.xml><?xml version="1.0" encoding="utf-8"?>
<formControlPr xmlns="http://schemas.microsoft.com/office/spreadsheetml/2009/9/main" objectType="Button"/>
</file>

<file path=xl/ctrlProps/ctrlProp315.xml><?xml version="1.0" encoding="utf-8"?>
<formControlPr xmlns="http://schemas.microsoft.com/office/spreadsheetml/2009/9/main" objectType="Button"/>
</file>

<file path=xl/ctrlProps/ctrlProp316.xml><?xml version="1.0" encoding="utf-8"?>
<formControlPr xmlns="http://schemas.microsoft.com/office/spreadsheetml/2009/9/main" objectType="Button"/>
</file>

<file path=xl/ctrlProps/ctrlProp317.xml><?xml version="1.0" encoding="utf-8"?>
<formControlPr xmlns="http://schemas.microsoft.com/office/spreadsheetml/2009/9/main" objectType="Button"/>
</file>

<file path=xl/ctrlProps/ctrlProp318.xml><?xml version="1.0" encoding="utf-8"?>
<formControlPr xmlns="http://schemas.microsoft.com/office/spreadsheetml/2009/9/main" objectType="Button"/>
</file>

<file path=xl/ctrlProps/ctrlProp319.xml><?xml version="1.0" encoding="utf-8"?>
<formControlPr xmlns="http://schemas.microsoft.com/office/spreadsheetml/2009/9/main" objectType="Button"/>
</file>

<file path=xl/ctrlProps/ctrlProp32.xml><?xml version="1.0" encoding="utf-8"?>
<formControlPr xmlns="http://schemas.microsoft.com/office/spreadsheetml/2009/9/main" objectType="Button"/>
</file>

<file path=xl/ctrlProps/ctrlProp320.xml><?xml version="1.0" encoding="utf-8"?>
<formControlPr xmlns="http://schemas.microsoft.com/office/spreadsheetml/2009/9/main" objectType="Button"/>
</file>

<file path=xl/ctrlProps/ctrlProp321.xml><?xml version="1.0" encoding="utf-8"?>
<formControlPr xmlns="http://schemas.microsoft.com/office/spreadsheetml/2009/9/main" objectType="Button"/>
</file>

<file path=xl/ctrlProps/ctrlProp322.xml><?xml version="1.0" encoding="utf-8"?>
<formControlPr xmlns="http://schemas.microsoft.com/office/spreadsheetml/2009/9/main" objectType="Button"/>
</file>

<file path=xl/ctrlProps/ctrlProp323.xml><?xml version="1.0" encoding="utf-8"?>
<formControlPr xmlns="http://schemas.microsoft.com/office/spreadsheetml/2009/9/main" objectType="Button"/>
</file>

<file path=xl/ctrlProps/ctrlProp324.xml><?xml version="1.0" encoding="utf-8"?>
<formControlPr xmlns="http://schemas.microsoft.com/office/spreadsheetml/2009/9/main" objectType="Button"/>
</file>

<file path=xl/ctrlProps/ctrlProp325.xml><?xml version="1.0" encoding="utf-8"?>
<formControlPr xmlns="http://schemas.microsoft.com/office/spreadsheetml/2009/9/main" objectType="Button"/>
</file>

<file path=xl/ctrlProps/ctrlProp326.xml><?xml version="1.0" encoding="utf-8"?>
<formControlPr xmlns="http://schemas.microsoft.com/office/spreadsheetml/2009/9/main" objectType="Button"/>
</file>

<file path=xl/ctrlProps/ctrlProp327.xml><?xml version="1.0" encoding="utf-8"?>
<formControlPr xmlns="http://schemas.microsoft.com/office/spreadsheetml/2009/9/main" objectType="Button"/>
</file>

<file path=xl/ctrlProps/ctrlProp328.xml><?xml version="1.0" encoding="utf-8"?>
<formControlPr xmlns="http://schemas.microsoft.com/office/spreadsheetml/2009/9/main" objectType="Button"/>
</file>

<file path=xl/ctrlProps/ctrlProp329.xml><?xml version="1.0" encoding="utf-8"?>
<formControlPr xmlns="http://schemas.microsoft.com/office/spreadsheetml/2009/9/main" objectType="Button"/>
</file>

<file path=xl/ctrlProps/ctrlProp33.xml><?xml version="1.0" encoding="utf-8"?>
<formControlPr xmlns="http://schemas.microsoft.com/office/spreadsheetml/2009/9/main" objectType="Button"/>
</file>

<file path=xl/ctrlProps/ctrlProp330.xml><?xml version="1.0" encoding="utf-8"?>
<formControlPr xmlns="http://schemas.microsoft.com/office/spreadsheetml/2009/9/main" objectType="Button"/>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file>

<file path=xl/ctrlProps/ctrlProp335.xml><?xml version="1.0" encoding="utf-8"?>
<formControlPr xmlns="http://schemas.microsoft.com/office/spreadsheetml/2009/9/main" objectType="Button"/>
</file>

<file path=xl/ctrlProps/ctrlProp336.xml><?xml version="1.0" encoding="utf-8"?>
<formControlPr xmlns="http://schemas.microsoft.com/office/spreadsheetml/2009/9/main" objectType="Button"/>
</file>

<file path=xl/ctrlProps/ctrlProp337.xml><?xml version="1.0" encoding="utf-8"?>
<formControlPr xmlns="http://schemas.microsoft.com/office/spreadsheetml/2009/9/main" objectType="Button"/>
</file>

<file path=xl/ctrlProps/ctrlProp338.xml><?xml version="1.0" encoding="utf-8"?>
<formControlPr xmlns="http://schemas.microsoft.com/office/spreadsheetml/2009/9/main" objectType="Button"/>
</file>

<file path=xl/ctrlProps/ctrlProp339.xml><?xml version="1.0" encoding="utf-8"?>
<formControlPr xmlns="http://schemas.microsoft.com/office/spreadsheetml/2009/9/main" objectType="Button"/>
</file>

<file path=xl/ctrlProps/ctrlProp34.xml><?xml version="1.0" encoding="utf-8"?>
<formControlPr xmlns="http://schemas.microsoft.com/office/spreadsheetml/2009/9/main" objectType="Button"/>
</file>

<file path=xl/ctrlProps/ctrlProp340.xml><?xml version="1.0" encoding="utf-8"?>
<formControlPr xmlns="http://schemas.microsoft.com/office/spreadsheetml/2009/9/main" objectType="Button"/>
</file>

<file path=xl/ctrlProps/ctrlProp341.xml><?xml version="1.0" encoding="utf-8"?>
<formControlPr xmlns="http://schemas.microsoft.com/office/spreadsheetml/2009/9/main" objectType="Button"/>
</file>

<file path=xl/ctrlProps/ctrlProp342.xml><?xml version="1.0" encoding="utf-8"?>
<formControlPr xmlns="http://schemas.microsoft.com/office/spreadsheetml/2009/9/main" objectType="Button"/>
</file>

<file path=xl/ctrlProps/ctrlProp343.xml><?xml version="1.0" encoding="utf-8"?>
<formControlPr xmlns="http://schemas.microsoft.com/office/spreadsheetml/2009/9/main" objectType="Button"/>
</file>

<file path=xl/ctrlProps/ctrlProp344.xml><?xml version="1.0" encoding="utf-8"?>
<formControlPr xmlns="http://schemas.microsoft.com/office/spreadsheetml/2009/9/main" objectType="Button"/>
</file>

<file path=xl/ctrlProps/ctrlProp345.xml><?xml version="1.0" encoding="utf-8"?>
<formControlPr xmlns="http://schemas.microsoft.com/office/spreadsheetml/2009/9/main" objectType="Button"/>
</file>

<file path=xl/ctrlProps/ctrlProp346.xml><?xml version="1.0" encoding="utf-8"?>
<formControlPr xmlns="http://schemas.microsoft.com/office/spreadsheetml/2009/9/main" objectType="Button"/>
</file>

<file path=xl/ctrlProps/ctrlProp347.xml><?xml version="1.0" encoding="utf-8"?>
<formControlPr xmlns="http://schemas.microsoft.com/office/spreadsheetml/2009/9/main" objectType="Button"/>
</file>

<file path=xl/ctrlProps/ctrlProp348.xml><?xml version="1.0" encoding="utf-8"?>
<formControlPr xmlns="http://schemas.microsoft.com/office/spreadsheetml/2009/9/main" objectType="Button"/>
</file>

<file path=xl/ctrlProps/ctrlProp349.xml><?xml version="1.0" encoding="utf-8"?>
<formControlPr xmlns="http://schemas.microsoft.com/office/spreadsheetml/2009/9/main" objectType="Button"/>
</file>

<file path=xl/ctrlProps/ctrlProp35.xml><?xml version="1.0" encoding="utf-8"?>
<formControlPr xmlns="http://schemas.microsoft.com/office/spreadsheetml/2009/9/main" objectType="Button"/>
</file>

<file path=xl/ctrlProps/ctrlProp350.xml><?xml version="1.0" encoding="utf-8"?>
<formControlPr xmlns="http://schemas.microsoft.com/office/spreadsheetml/2009/9/main" objectType="Button"/>
</file>

<file path=xl/ctrlProps/ctrlProp351.xml><?xml version="1.0" encoding="utf-8"?>
<formControlPr xmlns="http://schemas.microsoft.com/office/spreadsheetml/2009/9/main" objectType="Button"/>
</file>

<file path=xl/ctrlProps/ctrlProp352.xml><?xml version="1.0" encoding="utf-8"?>
<formControlPr xmlns="http://schemas.microsoft.com/office/spreadsheetml/2009/9/main" objectType="Button"/>
</file>

<file path=xl/ctrlProps/ctrlProp353.xml><?xml version="1.0" encoding="utf-8"?>
<formControlPr xmlns="http://schemas.microsoft.com/office/spreadsheetml/2009/9/main" objectType="Button"/>
</file>

<file path=xl/ctrlProps/ctrlProp354.xml><?xml version="1.0" encoding="utf-8"?>
<formControlPr xmlns="http://schemas.microsoft.com/office/spreadsheetml/2009/9/main" objectType="Button"/>
</file>

<file path=xl/ctrlProps/ctrlProp355.xml><?xml version="1.0" encoding="utf-8"?>
<formControlPr xmlns="http://schemas.microsoft.com/office/spreadsheetml/2009/9/main" objectType="Button"/>
</file>

<file path=xl/ctrlProps/ctrlProp356.xml><?xml version="1.0" encoding="utf-8"?>
<formControlPr xmlns="http://schemas.microsoft.com/office/spreadsheetml/2009/9/main" objectType="Button" lockText="1"/>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file>

<file path=xl/ctrlProps/ctrlProp36.xml><?xml version="1.0" encoding="utf-8"?>
<formControlPr xmlns="http://schemas.microsoft.com/office/spreadsheetml/2009/9/main" objectType="Button"/>
</file>

<file path=xl/ctrlProps/ctrlProp360.xml><?xml version="1.0" encoding="utf-8"?>
<formControlPr xmlns="http://schemas.microsoft.com/office/spreadsheetml/2009/9/main" objectType="Button"/>
</file>

<file path=xl/ctrlProps/ctrlProp361.xml><?xml version="1.0" encoding="utf-8"?>
<formControlPr xmlns="http://schemas.microsoft.com/office/spreadsheetml/2009/9/main" objectType="Button"/>
</file>

<file path=xl/ctrlProps/ctrlProp362.xml><?xml version="1.0" encoding="utf-8"?>
<formControlPr xmlns="http://schemas.microsoft.com/office/spreadsheetml/2009/9/main" objectType="Button"/>
</file>

<file path=xl/ctrlProps/ctrlProp363.xml><?xml version="1.0" encoding="utf-8"?>
<formControlPr xmlns="http://schemas.microsoft.com/office/spreadsheetml/2009/9/main" objectType="Button"/>
</file>

<file path=xl/ctrlProps/ctrlProp364.xml><?xml version="1.0" encoding="utf-8"?>
<formControlPr xmlns="http://schemas.microsoft.com/office/spreadsheetml/2009/9/main" objectType="Button"/>
</file>

<file path=xl/ctrlProps/ctrlProp365.xml><?xml version="1.0" encoding="utf-8"?>
<formControlPr xmlns="http://schemas.microsoft.com/office/spreadsheetml/2009/9/main" objectType="Button"/>
</file>

<file path=xl/ctrlProps/ctrlProp366.xml><?xml version="1.0" encoding="utf-8"?>
<formControlPr xmlns="http://schemas.microsoft.com/office/spreadsheetml/2009/9/main" objectType="Button"/>
</file>

<file path=xl/ctrlProps/ctrlProp367.xml><?xml version="1.0" encoding="utf-8"?>
<formControlPr xmlns="http://schemas.microsoft.com/office/spreadsheetml/2009/9/main" objectType="Button"/>
</file>

<file path=xl/ctrlProps/ctrlProp368.xml><?xml version="1.0" encoding="utf-8"?>
<formControlPr xmlns="http://schemas.microsoft.com/office/spreadsheetml/2009/9/main" objectType="Button"/>
</file>

<file path=xl/ctrlProps/ctrlProp369.xml><?xml version="1.0" encoding="utf-8"?>
<formControlPr xmlns="http://schemas.microsoft.com/office/spreadsheetml/2009/9/main" objectType="Button"/>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file>

<file path=xl/ctrlProps/ctrlProp371.xml><?xml version="1.0" encoding="utf-8"?>
<formControlPr xmlns="http://schemas.microsoft.com/office/spreadsheetml/2009/9/main" objectType="Button"/>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lockText="1"/>
</file>

<file path=xl/ctrlProps/ctrlProp374.xml><?xml version="1.0" encoding="utf-8"?>
<formControlPr xmlns="http://schemas.microsoft.com/office/spreadsheetml/2009/9/main" objectType="Button" lockText="1"/>
</file>

<file path=xl/ctrlProps/ctrlProp375.xml><?xml version="1.0" encoding="utf-8"?>
<formControlPr xmlns="http://schemas.microsoft.com/office/spreadsheetml/2009/9/main" objectType="Button"/>
</file>

<file path=xl/ctrlProps/ctrlProp376.xml><?xml version="1.0" encoding="utf-8"?>
<formControlPr xmlns="http://schemas.microsoft.com/office/spreadsheetml/2009/9/main" objectType="Button"/>
</file>

<file path=xl/ctrlProps/ctrlProp377.xml><?xml version="1.0" encoding="utf-8"?>
<formControlPr xmlns="http://schemas.microsoft.com/office/spreadsheetml/2009/9/main" objectType="Button"/>
</file>

<file path=xl/ctrlProps/ctrlProp378.xml><?xml version="1.0" encoding="utf-8"?>
<formControlPr xmlns="http://schemas.microsoft.com/office/spreadsheetml/2009/9/main" objectType="Button"/>
</file>

<file path=xl/ctrlProps/ctrlProp379.xml><?xml version="1.0" encoding="utf-8"?>
<formControlPr xmlns="http://schemas.microsoft.com/office/spreadsheetml/2009/9/main" objectType="Button"/>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file>

<file path=xl/ctrlProps/ctrlProp381.xml><?xml version="1.0" encoding="utf-8"?>
<formControlPr xmlns="http://schemas.microsoft.com/office/spreadsheetml/2009/9/main" objectType="Button"/>
</file>

<file path=xl/ctrlProps/ctrlProp382.xml><?xml version="1.0" encoding="utf-8"?>
<formControlPr xmlns="http://schemas.microsoft.com/office/spreadsheetml/2009/9/main" objectType="Button"/>
</file>

<file path=xl/ctrlProps/ctrlProp383.xml><?xml version="1.0" encoding="utf-8"?>
<formControlPr xmlns="http://schemas.microsoft.com/office/spreadsheetml/2009/9/main" objectType="Button"/>
</file>

<file path=xl/ctrlProps/ctrlProp384.xml><?xml version="1.0" encoding="utf-8"?>
<formControlPr xmlns="http://schemas.microsoft.com/office/spreadsheetml/2009/9/main" objectType="Button"/>
</file>

<file path=xl/ctrlProps/ctrlProp385.xml><?xml version="1.0" encoding="utf-8"?>
<formControlPr xmlns="http://schemas.microsoft.com/office/spreadsheetml/2009/9/main" objectType="Button"/>
</file>

<file path=xl/ctrlProps/ctrlProp386.xml><?xml version="1.0" encoding="utf-8"?>
<formControlPr xmlns="http://schemas.microsoft.com/office/spreadsheetml/2009/9/main" objectType="Button"/>
</file>

<file path=xl/ctrlProps/ctrlProp387.xml><?xml version="1.0" encoding="utf-8"?>
<formControlPr xmlns="http://schemas.microsoft.com/office/spreadsheetml/2009/9/main" objectType="Button"/>
</file>

<file path=xl/ctrlProps/ctrlProp388.xml><?xml version="1.0" encoding="utf-8"?>
<formControlPr xmlns="http://schemas.microsoft.com/office/spreadsheetml/2009/9/main" objectType="Button" lockText="1"/>
</file>

<file path=xl/ctrlProps/ctrlProp389.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lockText="1"/>
</file>

<file path=xl/ctrlProps/ctrlProp391.xml><?xml version="1.0" encoding="utf-8"?>
<formControlPr xmlns="http://schemas.microsoft.com/office/spreadsheetml/2009/9/main" objectType="Button" lockText="1"/>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lockText="1"/>
</file>

<file path=xl/ctrlProps/ctrlProp397.xml><?xml version="1.0" encoding="utf-8"?>
<formControlPr xmlns="http://schemas.microsoft.com/office/spreadsheetml/2009/9/main" objectType="Button"/>
</file>

<file path=xl/ctrlProps/ctrlProp398.xml><?xml version="1.0" encoding="utf-8"?>
<formControlPr xmlns="http://schemas.microsoft.com/office/spreadsheetml/2009/9/main" objectType="Button"/>
</file>

<file path=xl/ctrlProps/ctrlProp399.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file>

<file path=xl/ctrlProps/ctrlProp401.xml><?xml version="1.0" encoding="utf-8"?>
<formControlPr xmlns="http://schemas.microsoft.com/office/spreadsheetml/2009/9/main" objectType="Button"/>
</file>

<file path=xl/ctrlProps/ctrlProp402.xml><?xml version="1.0" encoding="utf-8"?>
<formControlPr xmlns="http://schemas.microsoft.com/office/spreadsheetml/2009/9/main" objectType="Button"/>
</file>

<file path=xl/ctrlProps/ctrlProp403.xml><?xml version="1.0" encoding="utf-8"?>
<formControlPr xmlns="http://schemas.microsoft.com/office/spreadsheetml/2009/9/main" objectType="Button"/>
</file>

<file path=xl/ctrlProps/ctrlProp404.xml><?xml version="1.0" encoding="utf-8"?>
<formControlPr xmlns="http://schemas.microsoft.com/office/spreadsheetml/2009/9/main" objectType="Button"/>
</file>

<file path=xl/ctrlProps/ctrlProp405.xml><?xml version="1.0" encoding="utf-8"?>
<formControlPr xmlns="http://schemas.microsoft.com/office/spreadsheetml/2009/9/main" objectType="Button"/>
</file>

<file path=xl/ctrlProps/ctrlProp406.xml><?xml version="1.0" encoding="utf-8"?>
<formControlPr xmlns="http://schemas.microsoft.com/office/spreadsheetml/2009/9/main" objectType="Button"/>
</file>

<file path=xl/ctrlProps/ctrlProp407.xml><?xml version="1.0" encoding="utf-8"?>
<formControlPr xmlns="http://schemas.microsoft.com/office/spreadsheetml/2009/9/main" objectType="Button"/>
</file>

<file path=xl/ctrlProps/ctrlProp408.xml><?xml version="1.0" encoding="utf-8"?>
<formControlPr xmlns="http://schemas.microsoft.com/office/spreadsheetml/2009/9/main" objectType="Button"/>
</file>

<file path=xl/ctrlProps/ctrlProp409.xml><?xml version="1.0" encoding="utf-8"?>
<formControlPr xmlns="http://schemas.microsoft.com/office/spreadsheetml/2009/9/main" objectType="Button"/>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file>

<file path=xl/ctrlProps/ctrlProp411.xml><?xml version="1.0" encoding="utf-8"?>
<formControlPr xmlns="http://schemas.microsoft.com/office/spreadsheetml/2009/9/main" objectType="Button"/>
</file>

<file path=xl/ctrlProps/ctrlProp412.xml><?xml version="1.0" encoding="utf-8"?>
<formControlPr xmlns="http://schemas.microsoft.com/office/spreadsheetml/2009/9/main" objectType="Button"/>
</file>

<file path=xl/ctrlProps/ctrlProp413.xml><?xml version="1.0" encoding="utf-8"?>
<formControlPr xmlns="http://schemas.microsoft.com/office/spreadsheetml/2009/9/main" objectType="Button"/>
</file>

<file path=xl/ctrlProps/ctrlProp414.xml><?xml version="1.0" encoding="utf-8"?>
<formControlPr xmlns="http://schemas.microsoft.com/office/spreadsheetml/2009/9/main" objectType="Button"/>
</file>

<file path=xl/ctrlProps/ctrlProp415.xml><?xml version="1.0" encoding="utf-8"?>
<formControlPr xmlns="http://schemas.microsoft.com/office/spreadsheetml/2009/9/main" objectType="Button"/>
</file>

<file path=xl/ctrlProps/ctrlProp416.xml><?xml version="1.0" encoding="utf-8"?>
<formControlPr xmlns="http://schemas.microsoft.com/office/spreadsheetml/2009/9/main" objectType="Button"/>
</file>

<file path=xl/ctrlProps/ctrlProp417.xml><?xml version="1.0" encoding="utf-8"?>
<formControlPr xmlns="http://schemas.microsoft.com/office/spreadsheetml/2009/9/main" objectType="Button"/>
</file>

<file path=xl/ctrlProps/ctrlProp418.xml><?xml version="1.0" encoding="utf-8"?>
<formControlPr xmlns="http://schemas.microsoft.com/office/spreadsheetml/2009/9/main" objectType="Button"/>
</file>

<file path=xl/ctrlProps/ctrlProp419.xml><?xml version="1.0" encoding="utf-8"?>
<formControlPr xmlns="http://schemas.microsoft.com/office/spreadsheetml/2009/9/main" objectType="Button"/>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file>

<file path=xl/ctrlProps/ctrlProp421.xml><?xml version="1.0" encoding="utf-8"?>
<formControlPr xmlns="http://schemas.microsoft.com/office/spreadsheetml/2009/9/main" objectType="Button"/>
</file>

<file path=xl/ctrlProps/ctrlProp422.xml><?xml version="1.0" encoding="utf-8"?>
<formControlPr xmlns="http://schemas.microsoft.com/office/spreadsheetml/2009/9/main" objectType="Button"/>
</file>

<file path=xl/ctrlProps/ctrlProp423.xml><?xml version="1.0" encoding="utf-8"?>
<formControlPr xmlns="http://schemas.microsoft.com/office/spreadsheetml/2009/9/main" objectType="Button"/>
</file>

<file path=xl/ctrlProps/ctrlProp424.xml><?xml version="1.0" encoding="utf-8"?>
<formControlPr xmlns="http://schemas.microsoft.com/office/spreadsheetml/2009/9/main" objectType="Button"/>
</file>

<file path=xl/ctrlProps/ctrlProp425.xml><?xml version="1.0" encoding="utf-8"?>
<formControlPr xmlns="http://schemas.microsoft.com/office/spreadsheetml/2009/9/main" objectType="Button"/>
</file>

<file path=xl/ctrlProps/ctrlProp426.xml><?xml version="1.0" encoding="utf-8"?>
<formControlPr xmlns="http://schemas.microsoft.com/office/spreadsheetml/2009/9/main" objectType="Button"/>
</file>

<file path=xl/ctrlProps/ctrlProp427.xml><?xml version="1.0" encoding="utf-8"?>
<formControlPr xmlns="http://schemas.microsoft.com/office/spreadsheetml/2009/9/main" objectType="Button"/>
</file>

<file path=xl/ctrlProps/ctrlProp428.xml><?xml version="1.0" encoding="utf-8"?>
<formControlPr xmlns="http://schemas.microsoft.com/office/spreadsheetml/2009/9/main" objectType="Button"/>
</file>

<file path=xl/ctrlProps/ctrlProp429.xml><?xml version="1.0" encoding="utf-8"?>
<formControlPr xmlns="http://schemas.microsoft.com/office/spreadsheetml/2009/9/main" objectType="Button"/>
</file>

<file path=xl/ctrlProps/ctrlProp43.xml><?xml version="1.0" encoding="utf-8"?>
<formControlPr xmlns="http://schemas.microsoft.com/office/spreadsheetml/2009/9/main" objectType="Button"/>
</file>

<file path=xl/ctrlProps/ctrlProp430.xml><?xml version="1.0" encoding="utf-8"?>
<formControlPr xmlns="http://schemas.microsoft.com/office/spreadsheetml/2009/9/main" objectType="Button"/>
</file>

<file path=xl/ctrlProps/ctrlProp431.xml><?xml version="1.0" encoding="utf-8"?>
<formControlPr xmlns="http://schemas.microsoft.com/office/spreadsheetml/2009/9/main" objectType="Button"/>
</file>

<file path=xl/ctrlProps/ctrlProp432.xml><?xml version="1.0" encoding="utf-8"?>
<formControlPr xmlns="http://schemas.microsoft.com/office/spreadsheetml/2009/9/main" objectType="Button"/>
</file>

<file path=xl/ctrlProps/ctrlProp433.xml><?xml version="1.0" encoding="utf-8"?>
<formControlPr xmlns="http://schemas.microsoft.com/office/spreadsheetml/2009/9/main" objectType="Button"/>
</file>

<file path=xl/ctrlProps/ctrlProp434.xml><?xml version="1.0" encoding="utf-8"?>
<formControlPr xmlns="http://schemas.microsoft.com/office/spreadsheetml/2009/9/main" objectType="Button"/>
</file>

<file path=xl/ctrlProps/ctrlProp435.xml><?xml version="1.0" encoding="utf-8"?>
<formControlPr xmlns="http://schemas.microsoft.com/office/spreadsheetml/2009/9/main" objectType="Button"/>
</file>

<file path=xl/ctrlProps/ctrlProp436.xml><?xml version="1.0" encoding="utf-8"?>
<formControlPr xmlns="http://schemas.microsoft.com/office/spreadsheetml/2009/9/main" objectType="Button"/>
</file>

<file path=xl/ctrlProps/ctrlProp437.xml><?xml version="1.0" encoding="utf-8"?>
<formControlPr xmlns="http://schemas.microsoft.com/office/spreadsheetml/2009/9/main" objectType="Button"/>
</file>

<file path=xl/ctrlProps/ctrlProp438.xml><?xml version="1.0" encoding="utf-8"?>
<formControlPr xmlns="http://schemas.microsoft.com/office/spreadsheetml/2009/9/main" objectType="Button"/>
</file>

<file path=xl/ctrlProps/ctrlProp439.xml><?xml version="1.0" encoding="utf-8"?>
<formControlPr xmlns="http://schemas.microsoft.com/office/spreadsheetml/2009/9/main" objectType="Button"/>
</file>

<file path=xl/ctrlProps/ctrlProp44.xml><?xml version="1.0" encoding="utf-8"?>
<formControlPr xmlns="http://schemas.microsoft.com/office/spreadsheetml/2009/9/main" objectType="Button"/>
</file>

<file path=xl/ctrlProps/ctrlProp440.xml><?xml version="1.0" encoding="utf-8"?>
<formControlPr xmlns="http://schemas.microsoft.com/office/spreadsheetml/2009/9/main" objectType="Button"/>
</file>

<file path=xl/ctrlProps/ctrlProp441.xml><?xml version="1.0" encoding="utf-8"?>
<formControlPr xmlns="http://schemas.microsoft.com/office/spreadsheetml/2009/9/main" objectType="Button"/>
</file>

<file path=xl/ctrlProps/ctrlProp442.xml><?xml version="1.0" encoding="utf-8"?>
<formControlPr xmlns="http://schemas.microsoft.com/office/spreadsheetml/2009/9/main" objectType="Button"/>
</file>

<file path=xl/ctrlProps/ctrlProp443.xml><?xml version="1.0" encoding="utf-8"?>
<formControlPr xmlns="http://schemas.microsoft.com/office/spreadsheetml/2009/9/main" objectType="Button"/>
</file>

<file path=xl/ctrlProps/ctrlProp444.xml><?xml version="1.0" encoding="utf-8"?>
<formControlPr xmlns="http://schemas.microsoft.com/office/spreadsheetml/2009/9/main" objectType="Button"/>
</file>

<file path=xl/ctrlProps/ctrlProp445.xml><?xml version="1.0" encoding="utf-8"?>
<formControlPr xmlns="http://schemas.microsoft.com/office/spreadsheetml/2009/9/main" objectType="Button"/>
</file>

<file path=xl/ctrlProps/ctrlProp446.xml><?xml version="1.0" encoding="utf-8"?>
<formControlPr xmlns="http://schemas.microsoft.com/office/spreadsheetml/2009/9/main" objectType="Button"/>
</file>

<file path=xl/ctrlProps/ctrlProp447.xml><?xml version="1.0" encoding="utf-8"?>
<formControlPr xmlns="http://schemas.microsoft.com/office/spreadsheetml/2009/9/main" objectType="Button"/>
</file>

<file path=xl/ctrlProps/ctrlProp448.xml><?xml version="1.0" encoding="utf-8"?>
<formControlPr xmlns="http://schemas.microsoft.com/office/spreadsheetml/2009/9/main" objectType="Button"/>
</file>

<file path=xl/ctrlProps/ctrlProp449.xml><?xml version="1.0" encoding="utf-8"?>
<formControlPr xmlns="http://schemas.microsoft.com/office/spreadsheetml/2009/9/main" objectType="Button"/>
</file>

<file path=xl/ctrlProps/ctrlProp45.xml><?xml version="1.0" encoding="utf-8"?>
<formControlPr xmlns="http://schemas.microsoft.com/office/spreadsheetml/2009/9/main" objectType="Button"/>
</file>

<file path=xl/ctrlProps/ctrlProp450.xml><?xml version="1.0" encoding="utf-8"?>
<formControlPr xmlns="http://schemas.microsoft.com/office/spreadsheetml/2009/9/main" objectType="Button"/>
</file>

<file path=xl/ctrlProps/ctrlProp451.xml><?xml version="1.0" encoding="utf-8"?>
<formControlPr xmlns="http://schemas.microsoft.com/office/spreadsheetml/2009/9/main" objectType="Button"/>
</file>

<file path=xl/ctrlProps/ctrlProp452.xml><?xml version="1.0" encoding="utf-8"?>
<formControlPr xmlns="http://schemas.microsoft.com/office/spreadsheetml/2009/9/main" objectType="Button"/>
</file>

<file path=xl/ctrlProps/ctrlProp453.xml><?xml version="1.0" encoding="utf-8"?>
<formControlPr xmlns="http://schemas.microsoft.com/office/spreadsheetml/2009/9/main" objectType="Button"/>
</file>

<file path=xl/ctrlProps/ctrlProp454.xml><?xml version="1.0" encoding="utf-8"?>
<formControlPr xmlns="http://schemas.microsoft.com/office/spreadsheetml/2009/9/main" objectType="Button"/>
</file>

<file path=xl/ctrlProps/ctrlProp455.xml><?xml version="1.0" encoding="utf-8"?>
<formControlPr xmlns="http://schemas.microsoft.com/office/spreadsheetml/2009/9/main" objectType="Button" lockText="1"/>
</file>

<file path=xl/ctrlProps/ctrlProp456.xml><?xml version="1.0" encoding="utf-8"?>
<formControlPr xmlns="http://schemas.microsoft.com/office/spreadsheetml/2009/9/main" objectType="Button" lockText="1"/>
</file>

<file path=xl/ctrlProps/ctrlProp457.xml><?xml version="1.0" encoding="utf-8"?>
<formControlPr xmlns="http://schemas.microsoft.com/office/spreadsheetml/2009/9/main" objectType="Button"/>
</file>

<file path=xl/ctrlProps/ctrlProp458.xml><?xml version="1.0" encoding="utf-8"?>
<formControlPr xmlns="http://schemas.microsoft.com/office/spreadsheetml/2009/9/main" objectType="Button"/>
</file>

<file path=xl/ctrlProps/ctrlProp459.xml><?xml version="1.0" encoding="utf-8"?>
<formControlPr xmlns="http://schemas.microsoft.com/office/spreadsheetml/2009/9/main" objectType="Button"/>
</file>

<file path=xl/ctrlProps/ctrlProp46.xml><?xml version="1.0" encoding="utf-8"?>
<formControlPr xmlns="http://schemas.microsoft.com/office/spreadsheetml/2009/9/main" objectType="Button"/>
</file>

<file path=xl/ctrlProps/ctrlProp460.xml><?xml version="1.0" encoding="utf-8"?>
<formControlPr xmlns="http://schemas.microsoft.com/office/spreadsheetml/2009/9/main" objectType="Button"/>
</file>

<file path=xl/ctrlProps/ctrlProp461.xml><?xml version="1.0" encoding="utf-8"?>
<formControlPr xmlns="http://schemas.microsoft.com/office/spreadsheetml/2009/9/main" objectType="Button"/>
</file>

<file path=xl/ctrlProps/ctrlProp462.xml><?xml version="1.0" encoding="utf-8"?>
<formControlPr xmlns="http://schemas.microsoft.com/office/spreadsheetml/2009/9/main" objectType="Button"/>
</file>

<file path=xl/ctrlProps/ctrlProp463.xml><?xml version="1.0" encoding="utf-8"?>
<formControlPr xmlns="http://schemas.microsoft.com/office/spreadsheetml/2009/9/main" objectType="Button"/>
</file>

<file path=xl/ctrlProps/ctrlProp464.xml><?xml version="1.0" encoding="utf-8"?>
<formControlPr xmlns="http://schemas.microsoft.com/office/spreadsheetml/2009/9/main" objectType="Button"/>
</file>

<file path=xl/ctrlProps/ctrlProp465.xml><?xml version="1.0" encoding="utf-8"?>
<formControlPr xmlns="http://schemas.microsoft.com/office/spreadsheetml/2009/9/main" objectType="Button"/>
</file>

<file path=xl/ctrlProps/ctrlProp466.xml><?xml version="1.0" encoding="utf-8"?>
<formControlPr xmlns="http://schemas.microsoft.com/office/spreadsheetml/2009/9/main" objectType="Button"/>
</file>

<file path=xl/ctrlProps/ctrlProp467.xml><?xml version="1.0" encoding="utf-8"?>
<formControlPr xmlns="http://schemas.microsoft.com/office/spreadsheetml/2009/9/main" objectType="Button"/>
</file>

<file path=xl/ctrlProps/ctrlProp468.xml><?xml version="1.0" encoding="utf-8"?>
<formControlPr xmlns="http://schemas.microsoft.com/office/spreadsheetml/2009/9/main" objectType="Button"/>
</file>

<file path=xl/ctrlProps/ctrlProp469.xml><?xml version="1.0" encoding="utf-8"?>
<formControlPr xmlns="http://schemas.microsoft.com/office/spreadsheetml/2009/9/main" objectType="Button"/>
</file>

<file path=xl/ctrlProps/ctrlProp47.xml><?xml version="1.0" encoding="utf-8"?>
<formControlPr xmlns="http://schemas.microsoft.com/office/spreadsheetml/2009/9/main" objectType="Button"/>
</file>

<file path=xl/ctrlProps/ctrlProp470.xml><?xml version="1.0" encoding="utf-8"?>
<formControlPr xmlns="http://schemas.microsoft.com/office/spreadsheetml/2009/9/main" objectType="Button"/>
</file>

<file path=xl/ctrlProps/ctrlProp471.xml><?xml version="1.0" encoding="utf-8"?>
<formControlPr xmlns="http://schemas.microsoft.com/office/spreadsheetml/2009/9/main" objectType="Button"/>
</file>

<file path=xl/ctrlProps/ctrlProp472.xml><?xml version="1.0" encoding="utf-8"?>
<formControlPr xmlns="http://schemas.microsoft.com/office/spreadsheetml/2009/9/main" objectType="Button"/>
</file>

<file path=xl/ctrlProps/ctrlProp473.xml><?xml version="1.0" encoding="utf-8"?>
<formControlPr xmlns="http://schemas.microsoft.com/office/spreadsheetml/2009/9/main" objectType="Button"/>
</file>

<file path=xl/ctrlProps/ctrlProp474.xml><?xml version="1.0" encoding="utf-8"?>
<formControlPr xmlns="http://schemas.microsoft.com/office/spreadsheetml/2009/9/main" objectType="Button"/>
</file>

<file path=xl/ctrlProps/ctrlProp475.xml><?xml version="1.0" encoding="utf-8"?>
<formControlPr xmlns="http://schemas.microsoft.com/office/spreadsheetml/2009/9/main" objectType="Button"/>
</file>

<file path=xl/ctrlProps/ctrlProp476.xml><?xml version="1.0" encoding="utf-8"?>
<formControlPr xmlns="http://schemas.microsoft.com/office/spreadsheetml/2009/9/main" objectType="Button"/>
</file>

<file path=xl/ctrlProps/ctrlProp477.xml><?xml version="1.0" encoding="utf-8"?>
<formControlPr xmlns="http://schemas.microsoft.com/office/spreadsheetml/2009/9/main" objectType="Button"/>
</file>

<file path=xl/ctrlProps/ctrlProp478.xml><?xml version="1.0" encoding="utf-8"?>
<formControlPr xmlns="http://schemas.microsoft.com/office/spreadsheetml/2009/9/main" objectType="Button"/>
</file>

<file path=xl/ctrlProps/ctrlProp479.xml><?xml version="1.0" encoding="utf-8"?>
<formControlPr xmlns="http://schemas.microsoft.com/office/spreadsheetml/2009/9/main" objectType="Button"/>
</file>

<file path=xl/ctrlProps/ctrlProp48.xml><?xml version="1.0" encoding="utf-8"?>
<formControlPr xmlns="http://schemas.microsoft.com/office/spreadsheetml/2009/9/main" objectType="Button"/>
</file>

<file path=xl/ctrlProps/ctrlProp480.xml><?xml version="1.0" encoding="utf-8"?>
<formControlPr xmlns="http://schemas.microsoft.com/office/spreadsheetml/2009/9/main" objectType="Button"/>
</file>

<file path=xl/ctrlProps/ctrlProp481.xml><?xml version="1.0" encoding="utf-8"?>
<formControlPr xmlns="http://schemas.microsoft.com/office/spreadsheetml/2009/9/main" objectType="Button"/>
</file>

<file path=xl/ctrlProps/ctrlProp482.xml><?xml version="1.0" encoding="utf-8"?>
<formControlPr xmlns="http://schemas.microsoft.com/office/spreadsheetml/2009/9/main" objectType="Button"/>
</file>

<file path=xl/ctrlProps/ctrlProp483.xml><?xml version="1.0" encoding="utf-8"?>
<formControlPr xmlns="http://schemas.microsoft.com/office/spreadsheetml/2009/9/main" objectType="Button"/>
</file>

<file path=xl/ctrlProps/ctrlProp484.xml><?xml version="1.0" encoding="utf-8"?>
<formControlPr xmlns="http://schemas.microsoft.com/office/spreadsheetml/2009/9/main" objectType="Button"/>
</file>

<file path=xl/ctrlProps/ctrlProp485.xml><?xml version="1.0" encoding="utf-8"?>
<formControlPr xmlns="http://schemas.microsoft.com/office/spreadsheetml/2009/9/main" objectType="Button"/>
</file>

<file path=xl/ctrlProps/ctrlProp486.xml><?xml version="1.0" encoding="utf-8"?>
<formControlPr xmlns="http://schemas.microsoft.com/office/spreadsheetml/2009/9/main" objectType="Button"/>
</file>

<file path=xl/ctrlProps/ctrlProp487.xml><?xml version="1.0" encoding="utf-8"?>
<formControlPr xmlns="http://schemas.microsoft.com/office/spreadsheetml/2009/9/main" objectType="Button"/>
</file>

<file path=xl/ctrlProps/ctrlProp488.xml><?xml version="1.0" encoding="utf-8"?>
<formControlPr xmlns="http://schemas.microsoft.com/office/spreadsheetml/2009/9/main" objectType="Button"/>
</file>

<file path=xl/ctrlProps/ctrlProp489.xml><?xml version="1.0" encoding="utf-8"?>
<formControlPr xmlns="http://schemas.microsoft.com/office/spreadsheetml/2009/9/main" objectType="Button"/>
</file>

<file path=xl/ctrlProps/ctrlProp49.xml><?xml version="1.0" encoding="utf-8"?>
<formControlPr xmlns="http://schemas.microsoft.com/office/spreadsheetml/2009/9/main" objectType="Button"/>
</file>

<file path=xl/ctrlProps/ctrlProp490.xml><?xml version="1.0" encoding="utf-8"?>
<formControlPr xmlns="http://schemas.microsoft.com/office/spreadsheetml/2009/9/main" objectType="Button"/>
</file>

<file path=xl/ctrlProps/ctrlProp491.xml><?xml version="1.0" encoding="utf-8"?>
<formControlPr xmlns="http://schemas.microsoft.com/office/spreadsheetml/2009/9/main" objectType="Button"/>
</file>

<file path=xl/ctrlProps/ctrlProp492.xml><?xml version="1.0" encoding="utf-8"?>
<formControlPr xmlns="http://schemas.microsoft.com/office/spreadsheetml/2009/9/main" objectType="Button"/>
</file>

<file path=xl/ctrlProps/ctrlProp493.xml><?xml version="1.0" encoding="utf-8"?>
<formControlPr xmlns="http://schemas.microsoft.com/office/spreadsheetml/2009/9/main" objectType="Button"/>
</file>

<file path=xl/ctrlProps/ctrlProp494.xml><?xml version="1.0" encoding="utf-8"?>
<formControlPr xmlns="http://schemas.microsoft.com/office/spreadsheetml/2009/9/main" objectType="Button"/>
</file>

<file path=xl/ctrlProps/ctrlProp495.xml><?xml version="1.0" encoding="utf-8"?>
<formControlPr xmlns="http://schemas.microsoft.com/office/spreadsheetml/2009/9/main" objectType="Button"/>
</file>

<file path=xl/ctrlProps/ctrlProp496.xml><?xml version="1.0" encoding="utf-8"?>
<formControlPr xmlns="http://schemas.microsoft.com/office/spreadsheetml/2009/9/main" objectType="Button"/>
</file>

<file path=xl/ctrlProps/ctrlProp497.xml><?xml version="1.0" encoding="utf-8"?>
<formControlPr xmlns="http://schemas.microsoft.com/office/spreadsheetml/2009/9/main" objectType="Button"/>
</file>

<file path=xl/ctrlProps/ctrlProp498.xml><?xml version="1.0" encoding="utf-8"?>
<formControlPr xmlns="http://schemas.microsoft.com/office/spreadsheetml/2009/9/main" objectType="Button"/>
</file>

<file path=xl/ctrlProps/ctrlProp499.xml><?xml version="1.0" encoding="utf-8"?>
<formControlPr xmlns="http://schemas.microsoft.com/office/spreadsheetml/2009/9/main" objectType="Button"/>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file>

<file path=xl/ctrlProps/ctrlProp500.xml><?xml version="1.0" encoding="utf-8"?>
<formControlPr xmlns="http://schemas.microsoft.com/office/spreadsheetml/2009/9/main" objectType="Button"/>
</file>

<file path=xl/ctrlProps/ctrlProp501.xml><?xml version="1.0" encoding="utf-8"?>
<formControlPr xmlns="http://schemas.microsoft.com/office/spreadsheetml/2009/9/main" objectType="Button"/>
</file>

<file path=xl/ctrlProps/ctrlProp502.xml><?xml version="1.0" encoding="utf-8"?>
<formControlPr xmlns="http://schemas.microsoft.com/office/spreadsheetml/2009/9/main" objectType="Button"/>
</file>

<file path=xl/ctrlProps/ctrlProp503.xml><?xml version="1.0" encoding="utf-8"?>
<formControlPr xmlns="http://schemas.microsoft.com/office/spreadsheetml/2009/9/main" objectType="Button"/>
</file>

<file path=xl/ctrlProps/ctrlProp504.xml><?xml version="1.0" encoding="utf-8"?>
<formControlPr xmlns="http://schemas.microsoft.com/office/spreadsheetml/2009/9/main" objectType="Button"/>
</file>

<file path=xl/ctrlProps/ctrlProp505.xml><?xml version="1.0" encoding="utf-8"?>
<formControlPr xmlns="http://schemas.microsoft.com/office/spreadsheetml/2009/9/main" objectType="Button"/>
</file>

<file path=xl/ctrlProps/ctrlProp506.xml><?xml version="1.0" encoding="utf-8"?>
<formControlPr xmlns="http://schemas.microsoft.com/office/spreadsheetml/2009/9/main" objectType="Button"/>
</file>

<file path=xl/ctrlProps/ctrlProp507.xml><?xml version="1.0" encoding="utf-8"?>
<formControlPr xmlns="http://schemas.microsoft.com/office/spreadsheetml/2009/9/main" objectType="Button"/>
</file>

<file path=xl/ctrlProps/ctrlProp508.xml><?xml version="1.0" encoding="utf-8"?>
<formControlPr xmlns="http://schemas.microsoft.com/office/spreadsheetml/2009/9/main" objectType="Button"/>
</file>

<file path=xl/ctrlProps/ctrlProp509.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10.xml><?xml version="1.0" encoding="utf-8"?>
<formControlPr xmlns="http://schemas.microsoft.com/office/spreadsheetml/2009/9/main" objectType="Button"/>
</file>

<file path=xl/ctrlProps/ctrlProp511.xml><?xml version="1.0" encoding="utf-8"?>
<formControlPr xmlns="http://schemas.microsoft.com/office/spreadsheetml/2009/9/main" objectType="Button"/>
</file>

<file path=xl/ctrlProps/ctrlProp512.xml><?xml version="1.0" encoding="utf-8"?>
<formControlPr xmlns="http://schemas.microsoft.com/office/spreadsheetml/2009/9/main" objectType="Button"/>
</file>

<file path=xl/ctrlProps/ctrlProp513.xml><?xml version="1.0" encoding="utf-8"?>
<formControlPr xmlns="http://schemas.microsoft.com/office/spreadsheetml/2009/9/main" objectType="Button" lockText="1"/>
</file>

<file path=xl/ctrlProps/ctrlProp514.xml><?xml version="1.0" encoding="utf-8"?>
<formControlPr xmlns="http://schemas.microsoft.com/office/spreadsheetml/2009/9/main" objectType="Button" lockText="1"/>
</file>

<file path=xl/ctrlProps/ctrlProp515.xml><?xml version="1.0" encoding="utf-8"?>
<formControlPr xmlns="http://schemas.microsoft.com/office/spreadsheetml/2009/9/main" objectType="Button" lockText="1"/>
</file>

<file path=xl/ctrlProps/ctrlProp516.xml><?xml version="1.0" encoding="utf-8"?>
<formControlPr xmlns="http://schemas.microsoft.com/office/spreadsheetml/2009/9/main" objectType="Button" lockText="1"/>
</file>

<file path=xl/ctrlProps/ctrlProp517.xml><?xml version="1.0" encoding="utf-8"?>
<formControlPr xmlns="http://schemas.microsoft.com/office/spreadsheetml/2009/9/main" objectType="Button" lockText="1"/>
</file>

<file path=xl/ctrlProps/ctrlProp518.xml><?xml version="1.0" encoding="utf-8"?>
<formControlPr xmlns="http://schemas.microsoft.com/office/spreadsheetml/2009/9/main" objectType="Button" lockText="1"/>
</file>

<file path=xl/ctrlProps/ctrlProp519.xml><?xml version="1.0" encoding="utf-8"?>
<formControlPr xmlns="http://schemas.microsoft.com/office/spreadsheetml/2009/9/main" objectType="Button"/>
</file>

<file path=xl/ctrlProps/ctrlProp52.xml><?xml version="1.0" encoding="utf-8"?>
<formControlPr xmlns="http://schemas.microsoft.com/office/spreadsheetml/2009/9/main" objectType="Button"/>
</file>

<file path=xl/ctrlProps/ctrlProp520.xml><?xml version="1.0" encoding="utf-8"?>
<formControlPr xmlns="http://schemas.microsoft.com/office/spreadsheetml/2009/9/main" objectType="Button"/>
</file>

<file path=xl/ctrlProps/ctrlProp521.xml><?xml version="1.0" encoding="utf-8"?>
<formControlPr xmlns="http://schemas.microsoft.com/office/spreadsheetml/2009/9/main" objectType="Button"/>
</file>

<file path=xl/ctrlProps/ctrlProp522.xml><?xml version="1.0" encoding="utf-8"?>
<formControlPr xmlns="http://schemas.microsoft.com/office/spreadsheetml/2009/9/main" objectType="Button"/>
</file>

<file path=xl/ctrlProps/ctrlProp523.xml><?xml version="1.0" encoding="utf-8"?>
<formControlPr xmlns="http://schemas.microsoft.com/office/spreadsheetml/2009/9/main" objectType="Button"/>
</file>

<file path=xl/ctrlProps/ctrlProp524.xml><?xml version="1.0" encoding="utf-8"?>
<formControlPr xmlns="http://schemas.microsoft.com/office/spreadsheetml/2009/9/main" objectType="Button"/>
</file>

<file path=xl/ctrlProps/ctrlProp525.xml><?xml version="1.0" encoding="utf-8"?>
<formControlPr xmlns="http://schemas.microsoft.com/office/spreadsheetml/2009/9/main" objectType="Button" lockText="1"/>
</file>

<file path=xl/ctrlProps/ctrlProp526.xml><?xml version="1.0" encoding="utf-8"?>
<formControlPr xmlns="http://schemas.microsoft.com/office/spreadsheetml/2009/9/main" objectType="Button" lockText="1"/>
</file>

<file path=xl/ctrlProps/ctrlProp527.xml><?xml version="1.0" encoding="utf-8"?>
<formControlPr xmlns="http://schemas.microsoft.com/office/spreadsheetml/2009/9/main" objectType="Button" lockText="1"/>
</file>

<file path=xl/ctrlProps/ctrlProp528.xml><?xml version="1.0" encoding="utf-8"?>
<formControlPr xmlns="http://schemas.microsoft.com/office/spreadsheetml/2009/9/main" objectType="Button" lockText="1"/>
</file>

<file path=xl/ctrlProps/ctrlProp529.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file>

<file path=xl/ctrlProps/ctrlProp530.xml><?xml version="1.0" encoding="utf-8"?>
<formControlPr xmlns="http://schemas.microsoft.com/office/spreadsheetml/2009/9/main" objectType="Button" lockText="1"/>
</file>

<file path=xl/ctrlProps/ctrlProp531.xml><?xml version="1.0" encoding="utf-8"?>
<formControlPr xmlns="http://schemas.microsoft.com/office/spreadsheetml/2009/9/main" objectType="Button" lockText="1"/>
</file>

<file path=xl/ctrlProps/ctrlProp532.xml><?xml version="1.0" encoding="utf-8"?>
<formControlPr xmlns="http://schemas.microsoft.com/office/spreadsheetml/2009/9/main" objectType="Button" lockText="1"/>
</file>

<file path=xl/ctrlProps/ctrlProp533.xml><?xml version="1.0" encoding="utf-8"?>
<formControlPr xmlns="http://schemas.microsoft.com/office/spreadsheetml/2009/9/main" objectType="Button" lockText="1"/>
</file>

<file path=xl/ctrlProps/ctrlProp534.xml><?xml version="1.0" encoding="utf-8"?>
<formControlPr xmlns="http://schemas.microsoft.com/office/spreadsheetml/2009/9/main" objectType="Button"/>
</file>

<file path=xl/ctrlProps/ctrlProp535.xml><?xml version="1.0" encoding="utf-8"?>
<formControlPr xmlns="http://schemas.microsoft.com/office/spreadsheetml/2009/9/main" objectType="Button"/>
</file>

<file path=xl/ctrlProps/ctrlProp536.xml><?xml version="1.0" encoding="utf-8"?>
<formControlPr xmlns="http://schemas.microsoft.com/office/spreadsheetml/2009/9/main" objectType="Button"/>
</file>

<file path=xl/ctrlProps/ctrlProp537.xml><?xml version="1.0" encoding="utf-8"?>
<formControlPr xmlns="http://schemas.microsoft.com/office/spreadsheetml/2009/9/main" objectType="Button" lockText="1"/>
</file>

<file path=xl/ctrlProps/ctrlProp538.xml><?xml version="1.0" encoding="utf-8"?>
<formControlPr xmlns="http://schemas.microsoft.com/office/spreadsheetml/2009/9/main" objectType="Button" lockText="1"/>
</file>

<file path=xl/ctrlProps/ctrlProp539.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file>

<file path=xl/ctrlProps/ctrlProp540.xml><?xml version="1.0" encoding="utf-8"?>
<formControlPr xmlns="http://schemas.microsoft.com/office/spreadsheetml/2009/9/main" objectType="Button"/>
</file>

<file path=xl/ctrlProps/ctrlProp541.xml><?xml version="1.0" encoding="utf-8"?>
<formControlPr xmlns="http://schemas.microsoft.com/office/spreadsheetml/2009/9/main" objectType="Button"/>
</file>

<file path=xl/ctrlProps/ctrlProp542.xml><?xml version="1.0" encoding="utf-8"?>
<formControlPr xmlns="http://schemas.microsoft.com/office/spreadsheetml/2009/9/main" objectType="Button"/>
</file>

<file path=xl/ctrlProps/ctrlProp543.xml><?xml version="1.0" encoding="utf-8"?>
<formControlPr xmlns="http://schemas.microsoft.com/office/spreadsheetml/2009/9/main" objectType="Button" lockText="1"/>
</file>

<file path=xl/ctrlProps/ctrlProp544.xml><?xml version="1.0" encoding="utf-8"?>
<formControlPr xmlns="http://schemas.microsoft.com/office/spreadsheetml/2009/9/main" objectType="Button" lockText="1"/>
</file>

<file path=xl/ctrlProps/ctrlProp545.xml><?xml version="1.0" encoding="utf-8"?>
<formControlPr xmlns="http://schemas.microsoft.com/office/spreadsheetml/2009/9/main" objectType="Button" lockText="1"/>
</file>

<file path=xl/ctrlProps/ctrlProp546.xml><?xml version="1.0" encoding="utf-8"?>
<formControlPr xmlns="http://schemas.microsoft.com/office/spreadsheetml/2009/9/main" objectType="Button"/>
</file>

<file path=xl/ctrlProps/ctrlProp547.xml><?xml version="1.0" encoding="utf-8"?>
<formControlPr xmlns="http://schemas.microsoft.com/office/spreadsheetml/2009/9/main" objectType="Button"/>
</file>

<file path=xl/ctrlProps/ctrlProp548.xml><?xml version="1.0" encoding="utf-8"?>
<formControlPr xmlns="http://schemas.microsoft.com/office/spreadsheetml/2009/9/main" objectType="Button"/>
</file>

<file path=xl/ctrlProps/ctrlProp549.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50.xml><?xml version="1.0" encoding="utf-8"?>
<formControlPr xmlns="http://schemas.microsoft.com/office/spreadsheetml/2009/9/main" objectType="Button"/>
</file>

<file path=xl/ctrlProps/ctrlProp551.xml><?xml version="1.0" encoding="utf-8"?>
<formControlPr xmlns="http://schemas.microsoft.com/office/spreadsheetml/2009/9/main" objectType="Button"/>
</file>

<file path=xl/ctrlProps/ctrlProp552.xml><?xml version="1.0" encoding="utf-8"?>
<formControlPr xmlns="http://schemas.microsoft.com/office/spreadsheetml/2009/9/main" objectType="Button" lockText="1"/>
</file>

<file path=xl/ctrlProps/ctrlProp553.xml><?xml version="1.0" encoding="utf-8"?>
<formControlPr xmlns="http://schemas.microsoft.com/office/spreadsheetml/2009/9/main" objectType="Button" lockText="1"/>
</file>

<file path=xl/ctrlProps/ctrlProp554.xml><?xml version="1.0" encoding="utf-8"?>
<formControlPr xmlns="http://schemas.microsoft.com/office/spreadsheetml/2009/9/main" objectType="Button" lockText="1"/>
</file>

<file path=xl/ctrlProps/ctrlProp555.xml><?xml version="1.0" encoding="utf-8"?>
<formControlPr xmlns="http://schemas.microsoft.com/office/spreadsheetml/2009/9/main" objectType="Button"/>
</file>

<file path=xl/ctrlProps/ctrlProp556.xml><?xml version="1.0" encoding="utf-8"?>
<formControlPr xmlns="http://schemas.microsoft.com/office/spreadsheetml/2009/9/main" objectType="Button"/>
</file>

<file path=xl/ctrlProps/ctrlProp557.xml><?xml version="1.0" encoding="utf-8"?>
<formControlPr xmlns="http://schemas.microsoft.com/office/spreadsheetml/2009/9/main" objectType="Button"/>
</file>

<file path=xl/ctrlProps/ctrlProp558.xml><?xml version="1.0" encoding="utf-8"?>
<formControlPr xmlns="http://schemas.microsoft.com/office/spreadsheetml/2009/9/main" objectType="Button"/>
</file>

<file path=xl/ctrlProps/ctrlProp559.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60.xml><?xml version="1.0" encoding="utf-8"?>
<formControlPr xmlns="http://schemas.microsoft.com/office/spreadsheetml/2009/9/main" objectType="Button"/>
</file>

<file path=xl/ctrlProps/ctrlProp561.xml><?xml version="1.0" encoding="utf-8"?>
<formControlPr xmlns="http://schemas.microsoft.com/office/spreadsheetml/2009/9/main" objectType="Button"/>
</file>

<file path=xl/ctrlProps/ctrlProp562.xml><?xml version="1.0" encoding="utf-8"?>
<formControlPr xmlns="http://schemas.microsoft.com/office/spreadsheetml/2009/9/main" objectType="Button"/>
</file>

<file path=xl/ctrlProps/ctrlProp563.xml><?xml version="1.0" encoding="utf-8"?>
<formControlPr xmlns="http://schemas.microsoft.com/office/spreadsheetml/2009/9/main" objectType="Button"/>
</file>

<file path=xl/ctrlProps/ctrlProp564.xml><?xml version="1.0" encoding="utf-8"?>
<formControlPr xmlns="http://schemas.microsoft.com/office/spreadsheetml/2009/9/main" objectType="Button"/>
</file>

<file path=xl/ctrlProps/ctrlProp565.xml><?xml version="1.0" encoding="utf-8"?>
<formControlPr xmlns="http://schemas.microsoft.com/office/spreadsheetml/2009/9/main" objectType="Button"/>
</file>

<file path=xl/ctrlProps/ctrlProp566.xml><?xml version="1.0" encoding="utf-8"?>
<formControlPr xmlns="http://schemas.microsoft.com/office/spreadsheetml/2009/9/main" objectType="Button"/>
</file>

<file path=xl/ctrlProps/ctrlProp567.xml><?xml version="1.0" encoding="utf-8"?>
<formControlPr xmlns="http://schemas.microsoft.com/office/spreadsheetml/2009/9/main" objectType="Button"/>
</file>

<file path=xl/ctrlProps/ctrlProp568.xml><?xml version="1.0" encoding="utf-8"?>
<formControlPr xmlns="http://schemas.microsoft.com/office/spreadsheetml/2009/9/main" objectType="Button"/>
</file>

<file path=xl/ctrlProps/ctrlProp569.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70.xml><?xml version="1.0" encoding="utf-8"?>
<formControlPr xmlns="http://schemas.microsoft.com/office/spreadsheetml/2009/9/main" objectType="Button"/>
</file>

<file path=xl/ctrlProps/ctrlProp571.xml><?xml version="1.0" encoding="utf-8"?>
<formControlPr xmlns="http://schemas.microsoft.com/office/spreadsheetml/2009/9/main" objectType="Button"/>
</file>

<file path=xl/ctrlProps/ctrlProp572.xml><?xml version="1.0" encoding="utf-8"?>
<formControlPr xmlns="http://schemas.microsoft.com/office/spreadsheetml/2009/9/main" objectType="Button"/>
</file>

<file path=xl/ctrlProps/ctrlProp573.xml><?xml version="1.0" encoding="utf-8"?>
<formControlPr xmlns="http://schemas.microsoft.com/office/spreadsheetml/2009/9/main" objectType="Button"/>
</file>

<file path=xl/ctrlProps/ctrlProp574.xml><?xml version="1.0" encoding="utf-8"?>
<formControlPr xmlns="http://schemas.microsoft.com/office/spreadsheetml/2009/9/main" objectType="Button"/>
</file>

<file path=xl/ctrlProps/ctrlProp575.xml><?xml version="1.0" encoding="utf-8"?>
<formControlPr xmlns="http://schemas.microsoft.com/office/spreadsheetml/2009/9/main" objectType="Button"/>
</file>

<file path=xl/ctrlProps/ctrlProp576.xml><?xml version="1.0" encoding="utf-8"?>
<formControlPr xmlns="http://schemas.microsoft.com/office/spreadsheetml/2009/9/main" objectType="Button"/>
</file>

<file path=xl/ctrlProps/ctrlProp577.xml><?xml version="1.0" encoding="utf-8"?>
<formControlPr xmlns="http://schemas.microsoft.com/office/spreadsheetml/2009/9/main" objectType="Button"/>
</file>

<file path=xl/ctrlProps/ctrlProp578.xml><?xml version="1.0" encoding="utf-8"?>
<formControlPr xmlns="http://schemas.microsoft.com/office/spreadsheetml/2009/9/main" objectType="Button"/>
</file>

<file path=xl/ctrlProps/ctrlProp579.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file>

<file path=xl/ctrlProps/ctrlProp580.xml><?xml version="1.0" encoding="utf-8"?>
<formControlPr xmlns="http://schemas.microsoft.com/office/spreadsheetml/2009/9/main" objectType="Button" lockText="1"/>
</file>

<file path=xl/ctrlProps/ctrlProp581.xml><?xml version="1.0" encoding="utf-8"?>
<formControlPr xmlns="http://schemas.microsoft.com/office/spreadsheetml/2009/9/main" objectType="Button"/>
</file>

<file path=xl/ctrlProps/ctrlProp582.xml><?xml version="1.0" encoding="utf-8"?>
<formControlPr xmlns="http://schemas.microsoft.com/office/spreadsheetml/2009/9/main" objectType="Button"/>
</file>

<file path=xl/ctrlProps/ctrlProp583.xml><?xml version="1.0" encoding="utf-8"?>
<formControlPr xmlns="http://schemas.microsoft.com/office/spreadsheetml/2009/9/main" objectType="Button"/>
</file>

<file path=xl/ctrlProps/ctrlProp584.xml><?xml version="1.0" encoding="utf-8"?>
<formControlPr xmlns="http://schemas.microsoft.com/office/spreadsheetml/2009/9/main" objectType="Button"/>
</file>

<file path=xl/ctrlProps/ctrlProp585.xml><?xml version="1.0" encoding="utf-8"?>
<formControlPr xmlns="http://schemas.microsoft.com/office/spreadsheetml/2009/9/main" objectType="Button"/>
</file>

<file path=xl/ctrlProps/ctrlProp586.xml><?xml version="1.0" encoding="utf-8"?>
<formControlPr xmlns="http://schemas.microsoft.com/office/spreadsheetml/2009/9/main" objectType="Button"/>
</file>

<file path=xl/ctrlProps/ctrlProp587.xml><?xml version="1.0" encoding="utf-8"?>
<formControlPr xmlns="http://schemas.microsoft.com/office/spreadsheetml/2009/9/main" objectType="Button"/>
</file>

<file path=xl/ctrlProps/ctrlProp588.xml><?xml version="1.0" encoding="utf-8"?>
<formControlPr xmlns="http://schemas.microsoft.com/office/spreadsheetml/2009/9/main" objectType="Button" lockText="1"/>
</file>

<file path=xl/ctrlProps/ctrlProp589.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file>

<file path=xl/ctrlProps/ctrlProp590.xml><?xml version="1.0" encoding="utf-8"?>
<formControlPr xmlns="http://schemas.microsoft.com/office/spreadsheetml/2009/9/main" objectType="Button" lockText="1"/>
</file>

<file path=xl/ctrlProps/ctrlProp591.xml><?xml version="1.0" encoding="utf-8"?>
<formControlPr xmlns="http://schemas.microsoft.com/office/spreadsheetml/2009/9/main" objectType="Button"/>
</file>

<file path=xl/ctrlProps/ctrlProp592.xml><?xml version="1.0" encoding="utf-8"?>
<formControlPr xmlns="http://schemas.microsoft.com/office/spreadsheetml/2009/9/main" objectType="Button"/>
</file>

<file path=xl/ctrlProps/ctrlProp593.xml><?xml version="1.0" encoding="utf-8"?>
<formControlPr xmlns="http://schemas.microsoft.com/office/spreadsheetml/2009/9/main" objectType="Button"/>
</file>

<file path=xl/ctrlProps/ctrlProp594.xml><?xml version="1.0" encoding="utf-8"?>
<formControlPr xmlns="http://schemas.microsoft.com/office/spreadsheetml/2009/9/main" objectType="Button"/>
</file>

<file path=xl/ctrlProps/ctrlProp595.xml><?xml version="1.0" encoding="utf-8"?>
<formControlPr xmlns="http://schemas.microsoft.com/office/spreadsheetml/2009/9/main" objectType="Button"/>
</file>

<file path=xl/ctrlProps/ctrlProp596.xml><?xml version="1.0" encoding="utf-8"?>
<formControlPr xmlns="http://schemas.microsoft.com/office/spreadsheetml/2009/9/main" objectType="Button"/>
</file>

<file path=xl/ctrlProps/ctrlProp597.xml><?xml version="1.0" encoding="utf-8"?>
<formControlPr xmlns="http://schemas.microsoft.com/office/spreadsheetml/2009/9/main" objectType="Button"/>
</file>

<file path=xl/ctrlProps/ctrlProp598.xml><?xml version="1.0" encoding="utf-8"?>
<formControlPr xmlns="http://schemas.microsoft.com/office/spreadsheetml/2009/9/main" objectType="Button"/>
</file>

<file path=xl/ctrlProps/ctrlProp599.xml><?xml version="1.0" encoding="utf-8"?>
<formControlPr xmlns="http://schemas.microsoft.com/office/spreadsheetml/2009/9/main" objectType="Button"/>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file>

<file path=xl/ctrlProps/ctrlProp600.xml><?xml version="1.0" encoding="utf-8"?>
<formControlPr xmlns="http://schemas.microsoft.com/office/spreadsheetml/2009/9/main" objectType="Button"/>
</file>

<file path=xl/ctrlProps/ctrlProp601.xml><?xml version="1.0" encoding="utf-8"?>
<formControlPr xmlns="http://schemas.microsoft.com/office/spreadsheetml/2009/9/main" objectType="Button"/>
</file>

<file path=xl/ctrlProps/ctrlProp602.xml><?xml version="1.0" encoding="utf-8"?>
<formControlPr xmlns="http://schemas.microsoft.com/office/spreadsheetml/2009/9/main" objectType="Button"/>
</file>

<file path=xl/ctrlProps/ctrlProp603.xml><?xml version="1.0" encoding="utf-8"?>
<formControlPr xmlns="http://schemas.microsoft.com/office/spreadsheetml/2009/9/main" objectType="Button"/>
</file>

<file path=xl/ctrlProps/ctrlProp604.xml><?xml version="1.0" encoding="utf-8"?>
<formControlPr xmlns="http://schemas.microsoft.com/office/spreadsheetml/2009/9/main" objectType="Button" lockText="1"/>
</file>

<file path=xl/ctrlProps/ctrlProp605.xml><?xml version="1.0" encoding="utf-8"?>
<formControlPr xmlns="http://schemas.microsoft.com/office/spreadsheetml/2009/9/main" objectType="Button" lockText="1"/>
</file>

<file path=xl/ctrlProps/ctrlProp606.xml><?xml version="1.0" encoding="utf-8"?>
<formControlPr xmlns="http://schemas.microsoft.com/office/spreadsheetml/2009/9/main" objectType="Button" lockText="1"/>
</file>

<file path=xl/ctrlProps/ctrlProp607.xml><?xml version="1.0" encoding="utf-8"?>
<formControlPr xmlns="http://schemas.microsoft.com/office/spreadsheetml/2009/9/main" objectType="Button"/>
</file>

<file path=xl/ctrlProps/ctrlProp608.xml><?xml version="1.0" encoding="utf-8"?>
<formControlPr xmlns="http://schemas.microsoft.com/office/spreadsheetml/2009/9/main" objectType="Button"/>
</file>

<file path=xl/ctrlProps/ctrlProp609.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10.xml><?xml version="1.0" encoding="utf-8"?>
<formControlPr xmlns="http://schemas.microsoft.com/office/spreadsheetml/2009/9/main" objectType="Button"/>
</file>

<file path=xl/ctrlProps/ctrlProp611.xml><?xml version="1.0" encoding="utf-8"?>
<formControlPr xmlns="http://schemas.microsoft.com/office/spreadsheetml/2009/9/main" objectType="Button"/>
</file>

<file path=xl/ctrlProps/ctrlProp612.xml><?xml version="1.0" encoding="utf-8"?>
<formControlPr xmlns="http://schemas.microsoft.com/office/spreadsheetml/2009/9/main" objectType="Button"/>
</file>

<file path=xl/ctrlProps/ctrlProp613.xml><?xml version="1.0" encoding="utf-8"?>
<formControlPr xmlns="http://schemas.microsoft.com/office/spreadsheetml/2009/9/main" objectType="Button"/>
</file>

<file path=xl/ctrlProps/ctrlProp614.xml><?xml version="1.0" encoding="utf-8"?>
<formControlPr xmlns="http://schemas.microsoft.com/office/spreadsheetml/2009/9/main" objectType="Button"/>
</file>

<file path=xl/ctrlProps/ctrlProp615.xml><?xml version="1.0" encoding="utf-8"?>
<formControlPr xmlns="http://schemas.microsoft.com/office/spreadsheetml/2009/9/main" objectType="Button"/>
</file>

<file path=xl/ctrlProps/ctrlProp616.xml><?xml version="1.0" encoding="utf-8"?>
<formControlPr xmlns="http://schemas.microsoft.com/office/spreadsheetml/2009/9/main" objectType="Button" lockText="1"/>
</file>

<file path=xl/ctrlProps/ctrlProp617.xml><?xml version="1.0" encoding="utf-8"?>
<formControlPr xmlns="http://schemas.microsoft.com/office/spreadsheetml/2009/9/main" objectType="Button" lockText="1"/>
</file>

<file path=xl/ctrlProps/ctrlProp618.xml><?xml version="1.0" encoding="utf-8"?>
<formControlPr xmlns="http://schemas.microsoft.com/office/spreadsheetml/2009/9/main" objectType="Button"/>
</file>

<file path=xl/ctrlProps/ctrlProp619.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20.xml><?xml version="1.0" encoding="utf-8"?>
<formControlPr xmlns="http://schemas.microsoft.com/office/spreadsheetml/2009/9/main" objectType="Button"/>
</file>

<file path=xl/ctrlProps/ctrlProp621.xml><?xml version="1.0" encoding="utf-8"?>
<formControlPr xmlns="http://schemas.microsoft.com/office/spreadsheetml/2009/9/main" objectType="Button"/>
</file>

<file path=xl/ctrlProps/ctrlProp622.xml><?xml version="1.0" encoding="utf-8"?>
<formControlPr xmlns="http://schemas.microsoft.com/office/spreadsheetml/2009/9/main" objectType="Button"/>
</file>

<file path=xl/ctrlProps/ctrlProp623.xml><?xml version="1.0" encoding="utf-8"?>
<formControlPr xmlns="http://schemas.microsoft.com/office/spreadsheetml/2009/9/main" objectType="Button"/>
</file>

<file path=xl/ctrlProps/ctrlProp624.xml><?xml version="1.0" encoding="utf-8"?>
<formControlPr xmlns="http://schemas.microsoft.com/office/spreadsheetml/2009/9/main" objectType="Button"/>
</file>

<file path=xl/ctrlProps/ctrlProp625.xml><?xml version="1.0" encoding="utf-8"?>
<formControlPr xmlns="http://schemas.microsoft.com/office/spreadsheetml/2009/9/main" objectType="Button"/>
</file>

<file path=xl/ctrlProps/ctrlProp626.xml><?xml version="1.0" encoding="utf-8"?>
<formControlPr xmlns="http://schemas.microsoft.com/office/spreadsheetml/2009/9/main" objectType="Button"/>
</file>

<file path=xl/ctrlProps/ctrlProp627.xml><?xml version="1.0" encoding="utf-8"?>
<formControlPr xmlns="http://schemas.microsoft.com/office/spreadsheetml/2009/9/main" objectType="Button"/>
</file>

<file path=xl/ctrlProps/ctrlProp628.xml><?xml version="1.0" encoding="utf-8"?>
<formControlPr xmlns="http://schemas.microsoft.com/office/spreadsheetml/2009/9/main" objectType="Button"/>
</file>

<file path=xl/ctrlProps/ctrlProp629.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30.xml><?xml version="1.0" encoding="utf-8"?>
<formControlPr xmlns="http://schemas.microsoft.com/office/spreadsheetml/2009/9/main" objectType="Button"/>
</file>

<file path=xl/ctrlProps/ctrlProp631.xml><?xml version="1.0" encoding="utf-8"?>
<formControlPr xmlns="http://schemas.microsoft.com/office/spreadsheetml/2009/9/main" objectType="Button"/>
</file>

<file path=xl/ctrlProps/ctrlProp632.xml><?xml version="1.0" encoding="utf-8"?>
<formControlPr xmlns="http://schemas.microsoft.com/office/spreadsheetml/2009/9/main" objectType="Button"/>
</file>

<file path=xl/ctrlProps/ctrlProp633.xml><?xml version="1.0" encoding="utf-8"?>
<formControlPr xmlns="http://schemas.microsoft.com/office/spreadsheetml/2009/9/main" objectType="Button"/>
</file>

<file path=xl/ctrlProps/ctrlProp634.xml><?xml version="1.0" encoding="utf-8"?>
<formControlPr xmlns="http://schemas.microsoft.com/office/spreadsheetml/2009/9/main" objectType="Button"/>
</file>

<file path=xl/ctrlProps/ctrlProp635.xml><?xml version="1.0" encoding="utf-8"?>
<formControlPr xmlns="http://schemas.microsoft.com/office/spreadsheetml/2009/9/main" objectType="Button"/>
</file>

<file path=xl/ctrlProps/ctrlProp636.xml><?xml version="1.0" encoding="utf-8"?>
<formControlPr xmlns="http://schemas.microsoft.com/office/spreadsheetml/2009/9/main" objectType="Button"/>
</file>

<file path=xl/ctrlProps/ctrlProp637.xml><?xml version="1.0" encoding="utf-8"?>
<formControlPr xmlns="http://schemas.microsoft.com/office/spreadsheetml/2009/9/main" objectType="Button"/>
</file>

<file path=xl/ctrlProps/ctrlProp638.xml><?xml version="1.0" encoding="utf-8"?>
<formControlPr xmlns="http://schemas.microsoft.com/office/spreadsheetml/2009/9/main" objectType="Button"/>
</file>

<file path=xl/ctrlProps/ctrlProp639.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40.xml><?xml version="1.0" encoding="utf-8"?>
<formControlPr xmlns="http://schemas.microsoft.com/office/spreadsheetml/2009/9/main" objectType="Button"/>
</file>

<file path=xl/ctrlProps/ctrlProp641.xml><?xml version="1.0" encoding="utf-8"?>
<formControlPr xmlns="http://schemas.microsoft.com/office/spreadsheetml/2009/9/main" objectType="Button"/>
</file>

<file path=xl/ctrlProps/ctrlProp642.xml><?xml version="1.0" encoding="utf-8"?>
<formControlPr xmlns="http://schemas.microsoft.com/office/spreadsheetml/2009/9/main" objectType="Button"/>
</file>

<file path=xl/ctrlProps/ctrlProp643.xml><?xml version="1.0" encoding="utf-8"?>
<formControlPr xmlns="http://schemas.microsoft.com/office/spreadsheetml/2009/9/main" objectType="Button"/>
</file>

<file path=xl/ctrlProps/ctrlProp644.xml><?xml version="1.0" encoding="utf-8"?>
<formControlPr xmlns="http://schemas.microsoft.com/office/spreadsheetml/2009/9/main" objectType="Button"/>
</file>

<file path=xl/ctrlProps/ctrlProp645.xml><?xml version="1.0" encoding="utf-8"?>
<formControlPr xmlns="http://schemas.microsoft.com/office/spreadsheetml/2009/9/main" objectType="Button"/>
</file>

<file path=xl/ctrlProps/ctrlProp646.xml><?xml version="1.0" encoding="utf-8"?>
<formControlPr xmlns="http://schemas.microsoft.com/office/spreadsheetml/2009/9/main" objectType="Button"/>
</file>

<file path=xl/ctrlProps/ctrlProp647.xml><?xml version="1.0" encoding="utf-8"?>
<formControlPr xmlns="http://schemas.microsoft.com/office/spreadsheetml/2009/9/main" objectType="Button"/>
</file>

<file path=xl/ctrlProps/ctrlProp648.xml><?xml version="1.0" encoding="utf-8"?>
<formControlPr xmlns="http://schemas.microsoft.com/office/spreadsheetml/2009/9/main" objectType="Button"/>
</file>

<file path=xl/ctrlProps/ctrlProp649.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50.xml><?xml version="1.0" encoding="utf-8"?>
<formControlPr xmlns="http://schemas.microsoft.com/office/spreadsheetml/2009/9/main" objectType="Button"/>
</file>

<file path=xl/ctrlProps/ctrlProp651.xml><?xml version="1.0" encoding="utf-8"?>
<formControlPr xmlns="http://schemas.microsoft.com/office/spreadsheetml/2009/9/main" objectType="Button"/>
</file>

<file path=xl/ctrlProps/ctrlProp652.xml><?xml version="1.0" encoding="utf-8"?>
<formControlPr xmlns="http://schemas.microsoft.com/office/spreadsheetml/2009/9/main" objectType="Button"/>
</file>

<file path=xl/ctrlProps/ctrlProp653.xml><?xml version="1.0" encoding="utf-8"?>
<formControlPr xmlns="http://schemas.microsoft.com/office/spreadsheetml/2009/9/main" objectType="Button" lockText="1"/>
</file>

<file path=xl/ctrlProps/ctrlProp654.xml><?xml version="1.0" encoding="utf-8"?>
<formControlPr xmlns="http://schemas.microsoft.com/office/spreadsheetml/2009/9/main" objectType="Button" lockText="1"/>
</file>

<file path=xl/ctrlProps/ctrlProp655.xml><?xml version="1.0" encoding="utf-8"?>
<formControlPr xmlns="http://schemas.microsoft.com/office/spreadsheetml/2009/9/main" objectType="Button"/>
</file>

<file path=xl/ctrlProps/ctrlProp656.xml><?xml version="1.0" encoding="utf-8"?>
<formControlPr xmlns="http://schemas.microsoft.com/office/spreadsheetml/2009/9/main" objectType="Button"/>
</file>

<file path=xl/ctrlProps/ctrlProp657.xml><?xml version="1.0" encoding="utf-8"?>
<formControlPr xmlns="http://schemas.microsoft.com/office/spreadsheetml/2009/9/main" objectType="Button"/>
</file>

<file path=xl/ctrlProps/ctrlProp658.xml><?xml version="1.0" encoding="utf-8"?>
<formControlPr xmlns="http://schemas.microsoft.com/office/spreadsheetml/2009/9/main" objectType="Button"/>
</file>

<file path=xl/ctrlProps/ctrlProp659.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60.xml><?xml version="1.0" encoding="utf-8"?>
<formControlPr xmlns="http://schemas.microsoft.com/office/spreadsheetml/2009/9/main" objectType="Button"/>
</file>

<file path=xl/ctrlProps/ctrlProp661.xml><?xml version="1.0" encoding="utf-8"?>
<formControlPr xmlns="http://schemas.microsoft.com/office/spreadsheetml/2009/9/main" objectType="Button"/>
</file>

<file path=xl/ctrlProps/ctrlProp662.xml><?xml version="1.0" encoding="utf-8"?>
<formControlPr xmlns="http://schemas.microsoft.com/office/spreadsheetml/2009/9/main" objectType="Button"/>
</file>

<file path=xl/ctrlProps/ctrlProp663.xml><?xml version="1.0" encoding="utf-8"?>
<formControlPr xmlns="http://schemas.microsoft.com/office/spreadsheetml/2009/9/main" objectType="Button"/>
</file>

<file path=xl/ctrlProps/ctrlProp664.xml><?xml version="1.0" encoding="utf-8"?>
<formControlPr xmlns="http://schemas.microsoft.com/office/spreadsheetml/2009/9/main" objectType="Button"/>
</file>

<file path=xl/ctrlProps/ctrlProp665.xml><?xml version="1.0" encoding="utf-8"?>
<formControlPr xmlns="http://schemas.microsoft.com/office/spreadsheetml/2009/9/main" objectType="Button"/>
</file>

<file path=xl/ctrlProps/ctrlProp666.xml><?xml version="1.0" encoding="utf-8"?>
<formControlPr xmlns="http://schemas.microsoft.com/office/spreadsheetml/2009/9/main" objectType="Button"/>
</file>

<file path=xl/ctrlProps/ctrlProp667.xml><?xml version="1.0" encoding="utf-8"?>
<formControlPr xmlns="http://schemas.microsoft.com/office/spreadsheetml/2009/9/main" objectType="Button"/>
</file>

<file path=xl/ctrlProps/ctrlProp668.xml><?xml version="1.0" encoding="utf-8"?>
<formControlPr xmlns="http://schemas.microsoft.com/office/spreadsheetml/2009/9/main" objectType="Button"/>
</file>

<file path=xl/ctrlProps/ctrlProp669.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70.xml><?xml version="1.0" encoding="utf-8"?>
<formControlPr xmlns="http://schemas.microsoft.com/office/spreadsheetml/2009/9/main" objectType="Button"/>
</file>

<file path=xl/ctrlProps/ctrlProp671.xml><?xml version="1.0" encoding="utf-8"?>
<formControlPr xmlns="http://schemas.microsoft.com/office/spreadsheetml/2009/9/main" objectType="Button"/>
</file>

<file path=xl/ctrlProps/ctrlProp672.xml><?xml version="1.0" encoding="utf-8"?>
<formControlPr xmlns="http://schemas.microsoft.com/office/spreadsheetml/2009/9/main" objectType="Button"/>
</file>

<file path=xl/ctrlProps/ctrlProp673.xml><?xml version="1.0" encoding="utf-8"?>
<formControlPr xmlns="http://schemas.microsoft.com/office/spreadsheetml/2009/9/main" objectType="Button"/>
</file>

<file path=xl/ctrlProps/ctrlProp674.xml><?xml version="1.0" encoding="utf-8"?>
<formControlPr xmlns="http://schemas.microsoft.com/office/spreadsheetml/2009/9/main" objectType="Button"/>
</file>

<file path=xl/ctrlProps/ctrlProp675.xml><?xml version="1.0" encoding="utf-8"?>
<formControlPr xmlns="http://schemas.microsoft.com/office/spreadsheetml/2009/9/main" objectType="Button"/>
</file>

<file path=xl/ctrlProps/ctrlProp676.xml><?xml version="1.0" encoding="utf-8"?>
<formControlPr xmlns="http://schemas.microsoft.com/office/spreadsheetml/2009/9/main" objectType="Button"/>
</file>

<file path=xl/ctrlProps/ctrlProp677.xml><?xml version="1.0" encoding="utf-8"?>
<formControlPr xmlns="http://schemas.microsoft.com/office/spreadsheetml/2009/9/main" objectType="Button"/>
</file>

<file path=xl/ctrlProps/ctrlProp678.xml><?xml version="1.0" encoding="utf-8"?>
<formControlPr xmlns="http://schemas.microsoft.com/office/spreadsheetml/2009/9/main" objectType="Button"/>
</file>

<file path=xl/ctrlProps/ctrlProp679.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80.xml><?xml version="1.0" encoding="utf-8"?>
<formControlPr xmlns="http://schemas.microsoft.com/office/spreadsheetml/2009/9/main" objectType="Button"/>
</file>

<file path=xl/ctrlProps/ctrlProp681.xml><?xml version="1.0" encoding="utf-8"?>
<formControlPr xmlns="http://schemas.microsoft.com/office/spreadsheetml/2009/9/main" objectType="Button"/>
</file>

<file path=xl/ctrlProps/ctrlProp682.xml><?xml version="1.0" encoding="utf-8"?>
<formControlPr xmlns="http://schemas.microsoft.com/office/spreadsheetml/2009/9/main" objectType="Button"/>
</file>

<file path=xl/ctrlProps/ctrlProp683.xml><?xml version="1.0" encoding="utf-8"?>
<formControlPr xmlns="http://schemas.microsoft.com/office/spreadsheetml/2009/9/main" objectType="Button"/>
</file>

<file path=xl/ctrlProps/ctrlProp684.xml><?xml version="1.0" encoding="utf-8"?>
<formControlPr xmlns="http://schemas.microsoft.com/office/spreadsheetml/2009/9/main" objectType="Button"/>
</file>

<file path=xl/ctrlProps/ctrlProp685.xml><?xml version="1.0" encoding="utf-8"?>
<formControlPr xmlns="http://schemas.microsoft.com/office/spreadsheetml/2009/9/main" objectType="Button"/>
</file>

<file path=xl/ctrlProps/ctrlProp686.xml><?xml version="1.0" encoding="utf-8"?>
<formControlPr xmlns="http://schemas.microsoft.com/office/spreadsheetml/2009/9/main" objectType="Button"/>
</file>

<file path=xl/ctrlProps/ctrlProp687.xml><?xml version="1.0" encoding="utf-8"?>
<formControlPr xmlns="http://schemas.microsoft.com/office/spreadsheetml/2009/9/main" objectType="Button"/>
</file>

<file path=xl/ctrlProps/ctrlProp688.xml><?xml version="1.0" encoding="utf-8"?>
<formControlPr xmlns="http://schemas.microsoft.com/office/spreadsheetml/2009/9/main" objectType="Button"/>
</file>

<file path=xl/ctrlProps/ctrlProp689.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690.xml><?xml version="1.0" encoding="utf-8"?>
<formControlPr xmlns="http://schemas.microsoft.com/office/spreadsheetml/2009/9/main" objectType="Button"/>
</file>

<file path=xl/ctrlProps/ctrlProp691.xml><?xml version="1.0" encoding="utf-8"?>
<formControlPr xmlns="http://schemas.microsoft.com/office/spreadsheetml/2009/9/main" objectType="Button"/>
</file>

<file path=xl/ctrlProps/ctrlProp692.xml><?xml version="1.0" encoding="utf-8"?>
<formControlPr xmlns="http://schemas.microsoft.com/office/spreadsheetml/2009/9/main" objectType="Button"/>
</file>

<file path=xl/ctrlProps/ctrlProp693.xml><?xml version="1.0" encoding="utf-8"?>
<formControlPr xmlns="http://schemas.microsoft.com/office/spreadsheetml/2009/9/main" objectType="Button"/>
</file>

<file path=xl/ctrlProps/ctrlProp694.xml><?xml version="1.0" encoding="utf-8"?>
<formControlPr xmlns="http://schemas.microsoft.com/office/spreadsheetml/2009/9/main" objectType="Button"/>
</file>

<file path=xl/ctrlProps/ctrlProp695.xml><?xml version="1.0" encoding="utf-8"?>
<formControlPr xmlns="http://schemas.microsoft.com/office/spreadsheetml/2009/9/main" objectType="Button"/>
</file>

<file path=xl/ctrlProps/ctrlProp696.xml><?xml version="1.0" encoding="utf-8"?>
<formControlPr xmlns="http://schemas.microsoft.com/office/spreadsheetml/2009/9/main" objectType="Button"/>
</file>

<file path=xl/ctrlProps/ctrlProp697.xml><?xml version="1.0" encoding="utf-8"?>
<formControlPr xmlns="http://schemas.microsoft.com/office/spreadsheetml/2009/9/main" objectType="Button"/>
</file>

<file path=xl/ctrlProps/ctrlProp698.xml><?xml version="1.0" encoding="utf-8"?>
<formControlPr xmlns="http://schemas.microsoft.com/office/spreadsheetml/2009/9/main" objectType="Button"/>
</file>

<file path=xl/ctrlProps/ctrlProp699.xml><?xml version="1.0" encoding="utf-8"?>
<formControlPr xmlns="http://schemas.microsoft.com/office/spreadsheetml/2009/9/main" objectType="Button"/>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file>

<file path=xl/ctrlProps/ctrlProp700.xml><?xml version="1.0" encoding="utf-8"?>
<formControlPr xmlns="http://schemas.microsoft.com/office/spreadsheetml/2009/9/main" objectType="Button"/>
</file>

<file path=xl/ctrlProps/ctrlProp701.xml><?xml version="1.0" encoding="utf-8"?>
<formControlPr xmlns="http://schemas.microsoft.com/office/spreadsheetml/2009/9/main" objectType="Button"/>
</file>

<file path=xl/ctrlProps/ctrlProp702.xml><?xml version="1.0" encoding="utf-8"?>
<formControlPr xmlns="http://schemas.microsoft.com/office/spreadsheetml/2009/9/main" objectType="Button"/>
</file>

<file path=xl/ctrlProps/ctrlProp703.xml><?xml version="1.0" encoding="utf-8"?>
<formControlPr xmlns="http://schemas.microsoft.com/office/spreadsheetml/2009/9/main" objectType="Button"/>
</file>

<file path=xl/ctrlProps/ctrlProp704.xml><?xml version="1.0" encoding="utf-8"?>
<formControlPr xmlns="http://schemas.microsoft.com/office/spreadsheetml/2009/9/main" objectType="Button"/>
</file>

<file path=xl/ctrlProps/ctrlProp705.xml><?xml version="1.0" encoding="utf-8"?>
<formControlPr xmlns="http://schemas.microsoft.com/office/spreadsheetml/2009/9/main" objectType="Button"/>
</file>

<file path=xl/ctrlProps/ctrlProp706.xml><?xml version="1.0" encoding="utf-8"?>
<formControlPr xmlns="http://schemas.microsoft.com/office/spreadsheetml/2009/9/main" objectType="Button"/>
</file>

<file path=xl/ctrlProps/ctrlProp707.xml><?xml version="1.0" encoding="utf-8"?>
<formControlPr xmlns="http://schemas.microsoft.com/office/spreadsheetml/2009/9/main" objectType="Button"/>
</file>

<file path=xl/ctrlProps/ctrlProp708.xml><?xml version="1.0" encoding="utf-8"?>
<formControlPr xmlns="http://schemas.microsoft.com/office/spreadsheetml/2009/9/main" objectType="Button"/>
</file>

<file path=xl/ctrlProps/ctrlProp709.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10.xml><?xml version="1.0" encoding="utf-8"?>
<formControlPr xmlns="http://schemas.microsoft.com/office/spreadsheetml/2009/9/main" objectType="Button"/>
</file>

<file path=xl/ctrlProps/ctrlProp711.xml><?xml version="1.0" encoding="utf-8"?>
<formControlPr xmlns="http://schemas.microsoft.com/office/spreadsheetml/2009/9/main" objectType="Button"/>
</file>

<file path=xl/ctrlProps/ctrlProp712.xml><?xml version="1.0" encoding="utf-8"?>
<formControlPr xmlns="http://schemas.microsoft.com/office/spreadsheetml/2009/9/main" objectType="Button"/>
</file>

<file path=xl/ctrlProps/ctrlProp713.xml><?xml version="1.0" encoding="utf-8"?>
<formControlPr xmlns="http://schemas.microsoft.com/office/spreadsheetml/2009/9/main" objectType="Button"/>
</file>

<file path=xl/ctrlProps/ctrlProp714.xml><?xml version="1.0" encoding="utf-8"?>
<formControlPr xmlns="http://schemas.microsoft.com/office/spreadsheetml/2009/9/main" objectType="Button"/>
</file>

<file path=xl/ctrlProps/ctrlProp715.xml><?xml version="1.0" encoding="utf-8"?>
<formControlPr xmlns="http://schemas.microsoft.com/office/spreadsheetml/2009/9/main" objectType="Button"/>
</file>

<file path=xl/ctrlProps/ctrlProp716.xml><?xml version="1.0" encoding="utf-8"?>
<formControlPr xmlns="http://schemas.microsoft.com/office/spreadsheetml/2009/9/main" objectType="Button"/>
</file>

<file path=xl/ctrlProps/ctrlProp717.xml><?xml version="1.0" encoding="utf-8"?>
<formControlPr xmlns="http://schemas.microsoft.com/office/spreadsheetml/2009/9/main" objectType="Button"/>
</file>

<file path=xl/ctrlProps/ctrlProp718.xml><?xml version="1.0" encoding="utf-8"?>
<formControlPr xmlns="http://schemas.microsoft.com/office/spreadsheetml/2009/9/main" objectType="Button"/>
</file>

<file path=xl/ctrlProps/ctrlProp719.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20.xml><?xml version="1.0" encoding="utf-8"?>
<formControlPr xmlns="http://schemas.microsoft.com/office/spreadsheetml/2009/9/main" objectType="Button"/>
</file>

<file path=xl/ctrlProps/ctrlProp721.xml><?xml version="1.0" encoding="utf-8"?>
<formControlPr xmlns="http://schemas.microsoft.com/office/spreadsheetml/2009/9/main" objectType="Button" lockText="1"/>
</file>

<file path=xl/ctrlProps/ctrlProp722.xml><?xml version="1.0" encoding="utf-8"?>
<formControlPr xmlns="http://schemas.microsoft.com/office/spreadsheetml/2009/9/main" objectType="Button" lockText="1"/>
</file>

<file path=xl/ctrlProps/ctrlProp723.xml><?xml version="1.0" encoding="utf-8"?>
<formControlPr xmlns="http://schemas.microsoft.com/office/spreadsheetml/2009/9/main" objectType="Button" lockText="1"/>
</file>

<file path=xl/ctrlProps/ctrlProp724.xml><?xml version="1.0" encoding="utf-8"?>
<formControlPr xmlns="http://schemas.microsoft.com/office/spreadsheetml/2009/9/main" objectType="Button"/>
</file>

<file path=xl/ctrlProps/ctrlProp725.xml><?xml version="1.0" encoding="utf-8"?>
<formControlPr xmlns="http://schemas.microsoft.com/office/spreadsheetml/2009/9/main" objectType="Button"/>
</file>

<file path=xl/ctrlProps/ctrlProp726.xml><?xml version="1.0" encoding="utf-8"?>
<formControlPr xmlns="http://schemas.microsoft.com/office/spreadsheetml/2009/9/main" objectType="Button"/>
</file>

<file path=xl/ctrlProps/ctrlProp727.xml><?xml version="1.0" encoding="utf-8"?>
<formControlPr xmlns="http://schemas.microsoft.com/office/spreadsheetml/2009/9/main" objectType="Button"/>
</file>

<file path=xl/ctrlProps/ctrlProp728.xml><?xml version="1.0" encoding="utf-8"?>
<formControlPr xmlns="http://schemas.microsoft.com/office/spreadsheetml/2009/9/main" objectType="Button"/>
</file>

<file path=xl/ctrlProps/ctrlProp729.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30.xml><?xml version="1.0" encoding="utf-8"?>
<formControlPr xmlns="http://schemas.microsoft.com/office/spreadsheetml/2009/9/main" objectType="Button"/>
</file>

<file path=xl/ctrlProps/ctrlProp731.xml><?xml version="1.0" encoding="utf-8"?>
<formControlPr xmlns="http://schemas.microsoft.com/office/spreadsheetml/2009/9/main" objectType="Button"/>
</file>

<file path=xl/ctrlProps/ctrlProp732.xml><?xml version="1.0" encoding="utf-8"?>
<formControlPr xmlns="http://schemas.microsoft.com/office/spreadsheetml/2009/9/main" objectType="Button"/>
</file>

<file path=xl/ctrlProps/ctrlProp733.xml><?xml version="1.0" encoding="utf-8"?>
<formControlPr xmlns="http://schemas.microsoft.com/office/spreadsheetml/2009/9/main" objectType="Button"/>
</file>

<file path=xl/ctrlProps/ctrlProp734.xml><?xml version="1.0" encoding="utf-8"?>
<formControlPr xmlns="http://schemas.microsoft.com/office/spreadsheetml/2009/9/main" objectType="Button"/>
</file>

<file path=xl/ctrlProps/ctrlProp735.xml><?xml version="1.0" encoding="utf-8"?>
<formControlPr xmlns="http://schemas.microsoft.com/office/spreadsheetml/2009/9/main" objectType="Button"/>
</file>

<file path=xl/ctrlProps/ctrlProp736.xml><?xml version="1.0" encoding="utf-8"?>
<formControlPr xmlns="http://schemas.microsoft.com/office/spreadsheetml/2009/9/main" objectType="Button"/>
</file>

<file path=xl/ctrlProps/ctrlProp737.xml><?xml version="1.0" encoding="utf-8"?>
<formControlPr xmlns="http://schemas.microsoft.com/office/spreadsheetml/2009/9/main" objectType="Button"/>
</file>

<file path=xl/ctrlProps/ctrlProp738.xml><?xml version="1.0" encoding="utf-8"?>
<formControlPr xmlns="http://schemas.microsoft.com/office/spreadsheetml/2009/9/main" objectType="Button"/>
</file>

<file path=xl/ctrlProps/ctrlProp739.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40.xml><?xml version="1.0" encoding="utf-8"?>
<formControlPr xmlns="http://schemas.microsoft.com/office/spreadsheetml/2009/9/main" objectType="Button" lockText="1"/>
</file>

<file path=xl/ctrlProps/ctrlProp741.xml><?xml version="1.0" encoding="utf-8"?>
<formControlPr xmlns="http://schemas.microsoft.com/office/spreadsheetml/2009/9/main" objectType="Button" lockText="1"/>
</file>

<file path=xl/ctrlProps/ctrlProp742.xml><?xml version="1.0" encoding="utf-8"?>
<formControlPr xmlns="http://schemas.microsoft.com/office/spreadsheetml/2009/9/main" objectType="Button" lockText="1"/>
</file>

<file path=xl/ctrlProps/ctrlProp743.xml><?xml version="1.0" encoding="utf-8"?>
<formControlPr xmlns="http://schemas.microsoft.com/office/spreadsheetml/2009/9/main" objectType="Button"/>
</file>

<file path=xl/ctrlProps/ctrlProp744.xml><?xml version="1.0" encoding="utf-8"?>
<formControlPr xmlns="http://schemas.microsoft.com/office/spreadsheetml/2009/9/main" objectType="Button"/>
</file>

<file path=xl/ctrlProps/ctrlProp745.xml><?xml version="1.0" encoding="utf-8"?>
<formControlPr xmlns="http://schemas.microsoft.com/office/spreadsheetml/2009/9/main" objectType="Button"/>
</file>

<file path=xl/ctrlProps/ctrlProp746.xml><?xml version="1.0" encoding="utf-8"?>
<formControlPr xmlns="http://schemas.microsoft.com/office/spreadsheetml/2009/9/main" objectType="Button"/>
</file>

<file path=xl/ctrlProps/ctrlProp747.xml><?xml version="1.0" encoding="utf-8"?>
<formControlPr xmlns="http://schemas.microsoft.com/office/spreadsheetml/2009/9/main" objectType="Button"/>
</file>

<file path=xl/ctrlProps/ctrlProp748.xml><?xml version="1.0" encoding="utf-8"?>
<formControlPr xmlns="http://schemas.microsoft.com/office/spreadsheetml/2009/9/main" objectType="Button"/>
</file>

<file path=xl/ctrlProps/ctrlProp749.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50.xml><?xml version="1.0" encoding="utf-8"?>
<formControlPr xmlns="http://schemas.microsoft.com/office/spreadsheetml/2009/9/main" objectType="Button"/>
</file>

<file path=xl/ctrlProps/ctrlProp751.xml><?xml version="1.0" encoding="utf-8"?>
<formControlPr xmlns="http://schemas.microsoft.com/office/spreadsheetml/2009/9/main" objectType="Button"/>
</file>

<file path=xl/ctrlProps/ctrlProp752.xml><?xml version="1.0" encoding="utf-8"?>
<formControlPr xmlns="http://schemas.microsoft.com/office/spreadsheetml/2009/9/main" objectType="Button"/>
</file>

<file path=xl/ctrlProps/ctrlProp753.xml><?xml version="1.0" encoding="utf-8"?>
<formControlPr xmlns="http://schemas.microsoft.com/office/spreadsheetml/2009/9/main" objectType="Button"/>
</file>

<file path=xl/ctrlProps/ctrlProp754.xml><?xml version="1.0" encoding="utf-8"?>
<formControlPr xmlns="http://schemas.microsoft.com/office/spreadsheetml/2009/9/main" objectType="Button"/>
</file>

<file path=xl/ctrlProps/ctrlProp755.xml><?xml version="1.0" encoding="utf-8"?>
<formControlPr xmlns="http://schemas.microsoft.com/office/spreadsheetml/2009/9/main" objectType="Button"/>
</file>

<file path=xl/ctrlProps/ctrlProp756.xml><?xml version="1.0" encoding="utf-8"?>
<formControlPr xmlns="http://schemas.microsoft.com/office/spreadsheetml/2009/9/main" objectType="Button"/>
</file>

<file path=xl/ctrlProps/ctrlProp757.xml><?xml version="1.0" encoding="utf-8"?>
<formControlPr xmlns="http://schemas.microsoft.com/office/spreadsheetml/2009/9/main" objectType="Button"/>
</file>

<file path=xl/ctrlProps/ctrlProp758.xml><?xml version="1.0" encoding="utf-8"?>
<formControlPr xmlns="http://schemas.microsoft.com/office/spreadsheetml/2009/9/main" objectType="Button"/>
</file>

<file path=xl/ctrlProps/ctrlProp759.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60.xml><?xml version="1.0" encoding="utf-8"?>
<formControlPr xmlns="http://schemas.microsoft.com/office/spreadsheetml/2009/9/main" objectType="Button"/>
</file>

<file path=xl/ctrlProps/ctrlProp761.xml><?xml version="1.0" encoding="utf-8"?>
<formControlPr xmlns="http://schemas.microsoft.com/office/spreadsheetml/2009/9/main" objectType="Button"/>
</file>

<file path=xl/ctrlProps/ctrlProp762.xml><?xml version="1.0" encoding="utf-8"?>
<formControlPr xmlns="http://schemas.microsoft.com/office/spreadsheetml/2009/9/main" objectType="Button"/>
</file>

<file path=xl/ctrlProps/ctrlProp763.xml><?xml version="1.0" encoding="utf-8"?>
<formControlPr xmlns="http://schemas.microsoft.com/office/spreadsheetml/2009/9/main" objectType="Button"/>
</file>

<file path=xl/ctrlProps/ctrlProp764.xml><?xml version="1.0" encoding="utf-8"?>
<formControlPr xmlns="http://schemas.microsoft.com/office/spreadsheetml/2009/9/main" objectType="Button"/>
</file>

<file path=xl/ctrlProps/ctrlProp765.xml><?xml version="1.0" encoding="utf-8"?>
<formControlPr xmlns="http://schemas.microsoft.com/office/spreadsheetml/2009/9/main" objectType="Button"/>
</file>

<file path=xl/ctrlProps/ctrlProp766.xml><?xml version="1.0" encoding="utf-8"?>
<formControlPr xmlns="http://schemas.microsoft.com/office/spreadsheetml/2009/9/main" objectType="Button"/>
</file>

<file path=xl/ctrlProps/ctrlProp767.xml><?xml version="1.0" encoding="utf-8"?>
<formControlPr xmlns="http://schemas.microsoft.com/office/spreadsheetml/2009/9/main" objectType="Button"/>
</file>

<file path=xl/ctrlProps/ctrlProp768.xml><?xml version="1.0" encoding="utf-8"?>
<formControlPr xmlns="http://schemas.microsoft.com/office/spreadsheetml/2009/9/main" objectType="Button"/>
</file>

<file path=xl/ctrlProps/ctrlProp769.xml><?xml version="1.0" encoding="utf-8"?>
<formControlPr xmlns="http://schemas.microsoft.com/office/spreadsheetml/2009/9/main" objectType="Button"/>
</file>

<file path=xl/ctrlProps/ctrlProp77.xml><?xml version="1.0" encoding="utf-8"?>
<formControlPr xmlns="http://schemas.microsoft.com/office/spreadsheetml/2009/9/main" objectType="Button"/>
</file>

<file path=xl/ctrlProps/ctrlProp770.xml><?xml version="1.0" encoding="utf-8"?>
<formControlPr xmlns="http://schemas.microsoft.com/office/spreadsheetml/2009/9/main" objectType="Button"/>
</file>

<file path=xl/ctrlProps/ctrlProp771.xml><?xml version="1.0" encoding="utf-8"?>
<formControlPr xmlns="http://schemas.microsoft.com/office/spreadsheetml/2009/9/main" objectType="Button"/>
</file>

<file path=xl/ctrlProps/ctrlProp772.xml><?xml version="1.0" encoding="utf-8"?>
<formControlPr xmlns="http://schemas.microsoft.com/office/spreadsheetml/2009/9/main" objectType="Button"/>
</file>

<file path=xl/ctrlProps/ctrlProp773.xml><?xml version="1.0" encoding="utf-8"?>
<formControlPr xmlns="http://schemas.microsoft.com/office/spreadsheetml/2009/9/main" objectType="Button"/>
</file>

<file path=xl/ctrlProps/ctrlProp774.xml><?xml version="1.0" encoding="utf-8"?>
<formControlPr xmlns="http://schemas.microsoft.com/office/spreadsheetml/2009/9/main" objectType="Button"/>
</file>

<file path=xl/ctrlProps/ctrlProp775.xml><?xml version="1.0" encoding="utf-8"?>
<formControlPr xmlns="http://schemas.microsoft.com/office/spreadsheetml/2009/9/main" objectType="Button"/>
</file>

<file path=xl/ctrlProps/ctrlProp776.xml><?xml version="1.0" encoding="utf-8"?>
<formControlPr xmlns="http://schemas.microsoft.com/office/spreadsheetml/2009/9/main" objectType="Button"/>
</file>

<file path=xl/ctrlProps/ctrlProp777.xml><?xml version="1.0" encoding="utf-8"?>
<formControlPr xmlns="http://schemas.microsoft.com/office/spreadsheetml/2009/9/main" objectType="Button"/>
</file>

<file path=xl/ctrlProps/ctrlProp778.xml><?xml version="1.0" encoding="utf-8"?>
<formControlPr xmlns="http://schemas.microsoft.com/office/spreadsheetml/2009/9/main" objectType="Button"/>
</file>

<file path=xl/ctrlProps/ctrlProp779.xml><?xml version="1.0" encoding="utf-8"?>
<formControlPr xmlns="http://schemas.microsoft.com/office/spreadsheetml/2009/9/main" objectType="Button"/>
</file>

<file path=xl/ctrlProps/ctrlProp78.xml><?xml version="1.0" encoding="utf-8"?>
<formControlPr xmlns="http://schemas.microsoft.com/office/spreadsheetml/2009/9/main" objectType="Button"/>
</file>

<file path=xl/ctrlProps/ctrlProp780.xml><?xml version="1.0" encoding="utf-8"?>
<formControlPr xmlns="http://schemas.microsoft.com/office/spreadsheetml/2009/9/main" objectType="Button"/>
</file>

<file path=xl/ctrlProps/ctrlProp781.xml><?xml version="1.0" encoding="utf-8"?>
<formControlPr xmlns="http://schemas.microsoft.com/office/spreadsheetml/2009/9/main" objectType="Button"/>
</file>

<file path=xl/ctrlProps/ctrlProp782.xml><?xml version="1.0" encoding="utf-8"?>
<formControlPr xmlns="http://schemas.microsoft.com/office/spreadsheetml/2009/9/main" objectType="Button"/>
</file>

<file path=xl/ctrlProps/ctrlProp783.xml><?xml version="1.0" encoding="utf-8"?>
<formControlPr xmlns="http://schemas.microsoft.com/office/spreadsheetml/2009/9/main" objectType="Button"/>
</file>

<file path=xl/ctrlProps/ctrlProp784.xml><?xml version="1.0" encoding="utf-8"?>
<formControlPr xmlns="http://schemas.microsoft.com/office/spreadsheetml/2009/9/main" objectType="Button"/>
</file>

<file path=xl/ctrlProps/ctrlProp785.xml><?xml version="1.0" encoding="utf-8"?>
<formControlPr xmlns="http://schemas.microsoft.com/office/spreadsheetml/2009/9/main" objectType="Button"/>
</file>

<file path=xl/ctrlProps/ctrlProp786.xml><?xml version="1.0" encoding="utf-8"?>
<formControlPr xmlns="http://schemas.microsoft.com/office/spreadsheetml/2009/9/main" objectType="Button"/>
</file>

<file path=xl/ctrlProps/ctrlProp787.xml><?xml version="1.0" encoding="utf-8"?>
<formControlPr xmlns="http://schemas.microsoft.com/office/spreadsheetml/2009/9/main" objectType="Button"/>
</file>

<file path=xl/ctrlProps/ctrlProp788.xml><?xml version="1.0" encoding="utf-8"?>
<formControlPr xmlns="http://schemas.microsoft.com/office/spreadsheetml/2009/9/main" objectType="Button"/>
</file>

<file path=xl/ctrlProps/ctrlProp789.xml><?xml version="1.0" encoding="utf-8"?>
<formControlPr xmlns="http://schemas.microsoft.com/office/spreadsheetml/2009/9/main" objectType="Button"/>
</file>

<file path=xl/ctrlProps/ctrlProp79.xml><?xml version="1.0" encoding="utf-8"?>
<formControlPr xmlns="http://schemas.microsoft.com/office/spreadsheetml/2009/9/main" objectType="Button"/>
</file>

<file path=xl/ctrlProps/ctrlProp790.xml><?xml version="1.0" encoding="utf-8"?>
<formControlPr xmlns="http://schemas.microsoft.com/office/spreadsheetml/2009/9/main" objectType="Button"/>
</file>

<file path=xl/ctrlProps/ctrlProp791.xml><?xml version="1.0" encoding="utf-8"?>
<formControlPr xmlns="http://schemas.microsoft.com/office/spreadsheetml/2009/9/main" objectType="Button"/>
</file>

<file path=xl/ctrlProps/ctrlProp792.xml><?xml version="1.0" encoding="utf-8"?>
<formControlPr xmlns="http://schemas.microsoft.com/office/spreadsheetml/2009/9/main" objectType="Button" lockText="1"/>
</file>

<file path=xl/ctrlProps/ctrlProp793.xml><?xml version="1.0" encoding="utf-8"?>
<formControlPr xmlns="http://schemas.microsoft.com/office/spreadsheetml/2009/9/main" objectType="Button" lockText="1"/>
</file>

<file path=xl/ctrlProps/ctrlProp794.xml><?xml version="1.0" encoding="utf-8"?>
<formControlPr xmlns="http://schemas.microsoft.com/office/spreadsheetml/2009/9/main" objectType="Button" lockText="1"/>
</file>

<file path=xl/ctrlProps/ctrlProp795.xml><?xml version="1.0" encoding="utf-8"?>
<formControlPr xmlns="http://schemas.microsoft.com/office/spreadsheetml/2009/9/main" objectType="Button"/>
</file>

<file path=xl/ctrlProps/ctrlProp796.xml><?xml version="1.0" encoding="utf-8"?>
<formControlPr xmlns="http://schemas.microsoft.com/office/spreadsheetml/2009/9/main" objectType="Button"/>
</file>

<file path=xl/ctrlProps/ctrlProp797.xml><?xml version="1.0" encoding="utf-8"?>
<formControlPr xmlns="http://schemas.microsoft.com/office/spreadsheetml/2009/9/main" objectType="Button"/>
</file>

<file path=xl/ctrlProps/ctrlProp798.xml><?xml version="1.0" encoding="utf-8"?>
<formControlPr xmlns="http://schemas.microsoft.com/office/spreadsheetml/2009/9/main" objectType="Button"/>
</file>

<file path=xl/ctrlProps/ctrlProp799.xml><?xml version="1.0" encoding="utf-8"?>
<formControlPr xmlns="http://schemas.microsoft.com/office/spreadsheetml/2009/9/main" objectType="Button"/>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file>

<file path=xl/ctrlProps/ctrlProp800.xml><?xml version="1.0" encoding="utf-8"?>
<formControlPr xmlns="http://schemas.microsoft.com/office/spreadsheetml/2009/9/main" objectType="Button"/>
</file>

<file path=xl/ctrlProps/ctrlProp801.xml><?xml version="1.0" encoding="utf-8"?>
<formControlPr xmlns="http://schemas.microsoft.com/office/spreadsheetml/2009/9/main" objectType="Button"/>
</file>

<file path=xl/ctrlProps/ctrlProp802.xml><?xml version="1.0" encoding="utf-8"?>
<formControlPr xmlns="http://schemas.microsoft.com/office/spreadsheetml/2009/9/main" objectType="Button"/>
</file>

<file path=xl/ctrlProps/ctrlProp803.xml><?xml version="1.0" encoding="utf-8"?>
<formControlPr xmlns="http://schemas.microsoft.com/office/spreadsheetml/2009/9/main" objectType="Button"/>
</file>

<file path=xl/ctrlProps/ctrlProp804.xml><?xml version="1.0" encoding="utf-8"?>
<formControlPr xmlns="http://schemas.microsoft.com/office/spreadsheetml/2009/9/main" objectType="Button"/>
</file>

<file path=xl/ctrlProps/ctrlProp805.xml><?xml version="1.0" encoding="utf-8"?>
<formControlPr xmlns="http://schemas.microsoft.com/office/spreadsheetml/2009/9/main" objectType="Button"/>
</file>

<file path=xl/ctrlProps/ctrlProp806.xml><?xml version="1.0" encoding="utf-8"?>
<formControlPr xmlns="http://schemas.microsoft.com/office/spreadsheetml/2009/9/main" objectType="Button"/>
</file>

<file path=xl/ctrlProps/ctrlProp807.xml><?xml version="1.0" encoding="utf-8"?>
<formControlPr xmlns="http://schemas.microsoft.com/office/spreadsheetml/2009/9/main" objectType="Button" lockText="1"/>
</file>

<file path=xl/ctrlProps/ctrlProp808.xml><?xml version="1.0" encoding="utf-8"?>
<formControlPr xmlns="http://schemas.microsoft.com/office/spreadsheetml/2009/9/main" objectType="Button" lockText="1"/>
</file>

<file path=xl/ctrlProps/ctrlProp809.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file>

<file path=xl/ctrlProps/ctrlProp810.xml><?xml version="1.0" encoding="utf-8"?>
<formControlPr xmlns="http://schemas.microsoft.com/office/spreadsheetml/2009/9/main" objectType="Button"/>
</file>

<file path=xl/ctrlProps/ctrlProp811.xml><?xml version="1.0" encoding="utf-8"?>
<formControlPr xmlns="http://schemas.microsoft.com/office/spreadsheetml/2009/9/main" objectType="Button"/>
</file>

<file path=xl/ctrlProps/ctrlProp812.xml><?xml version="1.0" encoding="utf-8"?>
<formControlPr xmlns="http://schemas.microsoft.com/office/spreadsheetml/2009/9/main" objectType="Button"/>
</file>

<file path=xl/ctrlProps/ctrlProp813.xml><?xml version="1.0" encoding="utf-8"?>
<formControlPr xmlns="http://schemas.microsoft.com/office/spreadsheetml/2009/9/main" objectType="Button"/>
</file>

<file path=xl/ctrlProps/ctrlProp814.xml><?xml version="1.0" encoding="utf-8"?>
<formControlPr xmlns="http://schemas.microsoft.com/office/spreadsheetml/2009/9/main" objectType="Button"/>
</file>

<file path=xl/ctrlProps/ctrlProp815.xml><?xml version="1.0" encoding="utf-8"?>
<formControlPr xmlns="http://schemas.microsoft.com/office/spreadsheetml/2009/9/main" objectType="Button"/>
</file>

<file path=xl/ctrlProps/ctrlProp816.xml><?xml version="1.0" encoding="utf-8"?>
<formControlPr xmlns="http://schemas.microsoft.com/office/spreadsheetml/2009/9/main" objectType="Button"/>
</file>

<file path=xl/ctrlProps/ctrlProp817.xml><?xml version="1.0" encoding="utf-8"?>
<formControlPr xmlns="http://schemas.microsoft.com/office/spreadsheetml/2009/9/main" objectType="Button"/>
</file>

<file path=xl/ctrlProps/ctrlProp818.xml><?xml version="1.0" encoding="utf-8"?>
<formControlPr xmlns="http://schemas.microsoft.com/office/spreadsheetml/2009/9/main" objectType="Button"/>
</file>

<file path=xl/ctrlProps/ctrlProp819.xml><?xml version="1.0" encoding="utf-8"?>
<formControlPr xmlns="http://schemas.microsoft.com/office/spreadsheetml/2009/9/main" objectType="Button"/>
</file>

<file path=xl/ctrlProps/ctrlProp82.xml><?xml version="1.0" encoding="utf-8"?>
<formControlPr xmlns="http://schemas.microsoft.com/office/spreadsheetml/2009/9/main" objectType="Button"/>
</file>

<file path=xl/ctrlProps/ctrlProp820.xml><?xml version="1.0" encoding="utf-8"?>
<formControlPr xmlns="http://schemas.microsoft.com/office/spreadsheetml/2009/9/main" objectType="Button"/>
</file>

<file path=xl/ctrlProps/ctrlProp821.xml><?xml version="1.0" encoding="utf-8"?>
<formControlPr xmlns="http://schemas.microsoft.com/office/spreadsheetml/2009/9/main" objectType="Button"/>
</file>

<file path=xl/ctrlProps/ctrlProp822.xml><?xml version="1.0" encoding="utf-8"?>
<formControlPr xmlns="http://schemas.microsoft.com/office/spreadsheetml/2009/9/main" objectType="Button"/>
</file>

<file path=xl/ctrlProps/ctrlProp823.xml><?xml version="1.0" encoding="utf-8"?>
<formControlPr xmlns="http://schemas.microsoft.com/office/spreadsheetml/2009/9/main" objectType="Button"/>
</file>

<file path=xl/ctrlProps/ctrlProp824.xml><?xml version="1.0" encoding="utf-8"?>
<formControlPr xmlns="http://schemas.microsoft.com/office/spreadsheetml/2009/9/main" objectType="Button"/>
</file>

<file path=xl/ctrlProps/ctrlProp825.xml><?xml version="1.0" encoding="utf-8"?>
<formControlPr xmlns="http://schemas.microsoft.com/office/spreadsheetml/2009/9/main" objectType="Button" lockText="1"/>
</file>

<file path=xl/ctrlProps/ctrlProp826.xml><?xml version="1.0" encoding="utf-8"?>
<formControlPr xmlns="http://schemas.microsoft.com/office/spreadsheetml/2009/9/main" objectType="Button" lockText="1"/>
</file>

<file path=xl/ctrlProps/ctrlProp827.xml><?xml version="1.0" encoding="utf-8"?>
<formControlPr xmlns="http://schemas.microsoft.com/office/spreadsheetml/2009/9/main" objectType="Button" lockText="1"/>
</file>

<file path=xl/ctrlProps/ctrlProp828.xml><?xml version="1.0" encoding="utf-8"?>
<formControlPr xmlns="http://schemas.microsoft.com/office/spreadsheetml/2009/9/main" objectType="Button"/>
</file>

<file path=xl/ctrlProps/ctrlProp829.xml><?xml version="1.0" encoding="utf-8"?>
<formControlPr xmlns="http://schemas.microsoft.com/office/spreadsheetml/2009/9/main" objectType="Button"/>
</file>

<file path=xl/ctrlProps/ctrlProp83.xml><?xml version="1.0" encoding="utf-8"?>
<formControlPr xmlns="http://schemas.microsoft.com/office/spreadsheetml/2009/9/main" objectType="Button"/>
</file>

<file path=xl/ctrlProps/ctrlProp830.xml><?xml version="1.0" encoding="utf-8"?>
<formControlPr xmlns="http://schemas.microsoft.com/office/spreadsheetml/2009/9/main" objectType="Button"/>
</file>

<file path=xl/ctrlProps/ctrlProp831.xml><?xml version="1.0" encoding="utf-8"?>
<formControlPr xmlns="http://schemas.microsoft.com/office/spreadsheetml/2009/9/main" objectType="Button"/>
</file>

<file path=xl/ctrlProps/ctrlProp832.xml><?xml version="1.0" encoding="utf-8"?>
<formControlPr xmlns="http://schemas.microsoft.com/office/spreadsheetml/2009/9/main" objectType="Button"/>
</file>

<file path=xl/ctrlProps/ctrlProp833.xml><?xml version="1.0" encoding="utf-8"?>
<formControlPr xmlns="http://schemas.microsoft.com/office/spreadsheetml/2009/9/main" objectType="Button"/>
</file>

<file path=xl/ctrlProps/ctrlProp834.xml><?xml version="1.0" encoding="utf-8"?>
<formControlPr xmlns="http://schemas.microsoft.com/office/spreadsheetml/2009/9/main" objectType="Button"/>
</file>

<file path=xl/ctrlProps/ctrlProp835.xml><?xml version="1.0" encoding="utf-8"?>
<formControlPr xmlns="http://schemas.microsoft.com/office/spreadsheetml/2009/9/main" objectType="Button"/>
</file>

<file path=xl/ctrlProps/ctrlProp836.xml><?xml version="1.0" encoding="utf-8"?>
<formControlPr xmlns="http://schemas.microsoft.com/office/spreadsheetml/2009/9/main" objectType="Button"/>
</file>

<file path=xl/ctrlProps/ctrlProp837.xml><?xml version="1.0" encoding="utf-8"?>
<formControlPr xmlns="http://schemas.microsoft.com/office/spreadsheetml/2009/9/main" objectType="Button" lockText="1"/>
</file>

<file path=xl/ctrlProps/ctrlProp838.xml><?xml version="1.0" encoding="utf-8"?>
<formControlPr xmlns="http://schemas.microsoft.com/office/spreadsheetml/2009/9/main" objectType="Button" lockText="1"/>
</file>

<file path=xl/ctrlProps/ctrlProp839.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file>

<file path=xl/ctrlProps/ctrlProp840.xml><?xml version="1.0" encoding="utf-8"?>
<formControlPr xmlns="http://schemas.microsoft.com/office/spreadsheetml/2009/9/main" objectType="Button"/>
</file>

<file path=xl/ctrlProps/ctrlProp841.xml><?xml version="1.0" encoding="utf-8"?>
<formControlPr xmlns="http://schemas.microsoft.com/office/spreadsheetml/2009/9/main" objectType="Button"/>
</file>

<file path=xl/ctrlProps/ctrlProp842.xml><?xml version="1.0" encoding="utf-8"?>
<formControlPr xmlns="http://schemas.microsoft.com/office/spreadsheetml/2009/9/main" objectType="Button"/>
</file>

<file path=xl/ctrlProps/ctrlProp843.xml><?xml version="1.0" encoding="utf-8"?>
<formControlPr xmlns="http://schemas.microsoft.com/office/spreadsheetml/2009/9/main" objectType="Button"/>
</file>

<file path=xl/ctrlProps/ctrlProp844.xml><?xml version="1.0" encoding="utf-8"?>
<formControlPr xmlns="http://schemas.microsoft.com/office/spreadsheetml/2009/9/main" objectType="Button"/>
</file>

<file path=xl/ctrlProps/ctrlProp845.xml><?xml version="1.0" encoding="utf-8"?>
<formControlPr xmlns="http://schemas.microsoft.com/office/spreadsheetml/2009/9/main" objectType="Button"/>
</file>

<file path=xl/ctrlProps/ctrlProp846.xml><?xml version="1.0" encoding="utf-8"?>
<formControlPr xmlns="http://schemas.microsoft.com/office/spreadsheetml/2009/9/main" objectType="Button"/>
</file>

<file path=xl/ctrlProps/ctrlProp847.xml><?xml version="1.0" encoding="utf-8"?>
<formControlPr xmlns="http://schemas.microsoft.com/office/spreadsheetml/2009/9/main" objectType="Button"/>
</file>

<file path=xl/ctrlProps/ctrlProp848.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485775</xdr:colOff>
      <xdr:row>3</xdr:row>
      <xdr:rowOff>180975</xdr:rowOff>
    </xdr:to>
    <xdr:pic>
      <xdr:nvPicPr>
        <xdr:cNvPr id="2"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47625</xdr:colOff>
      <xdr:row>0</xdr:row>
      <xdr:rowOff>0</xdr:rowOff>
    </xdr:from>
    <xdr:to>
      <xdr:col>7</xdr:col>
      <xdr:colOff>295275</xdr:colOff>
      <xdr:row>5</xdr:row>
      <xdr:rowOff>47625</xdr:rowOff>
    </xdr:to>
    <xdr:pic>
      <xdr:nvPicPr>
        <xdr:cNvPr id="3"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210675" y="0"/>
          <a:ext cx="1009650" cy="12382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10</xdr:col>
          <xdr:colOff>0</xdr:colOff>
          <xdr:row>35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10</xdr:col>
          <xdr:colOff>0</xdr:colOff>
          <xdr:row>27</xdr:row>
          <xdr:rowOff>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10</xdr:col>
          <xdr:colOff>0</xdr:colOff>
          <xdr:row>45</xdr:row>
          <xdr:rowOff>0</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10</xdr:col>
          <xdr:colOff>0</xdr:colOff>
          <xdr:row>46</xdr:row>
          <xdr:rowOff>0</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10</xdr:col>
          <xdr:colOff>0</xdr:colOff>
          <xdr:row>38</xdr:row>
          <xdr:rowOff>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10</xdr:col>
          <xdr:colOff>0</xdr:colOff>
          <xdr:row>56</xdr:row>
          <xdr:rowOff>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10</xdr:col>
          <xdr:colOff>0</xdr:colOff>
          <xdr:row>57</xdr:row>
          <xdr:rowOff>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10</xdr:col>
          <xdr:colOff>0</xdr:colOff>
          <xdr:row>49</xdr:row>
          <xdr:rowOff>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10</xdr:col>
          <xdr:colOff>0</xdr:colOff>
          <xdr:row>67</xdr:row>
          <xdr:rowOff>0</xdr:rowOff>
        </xdr:to>
        <xdr:sp macro="" textlink="">
          <xdr:nvSpPr>
            <xdr:cNvPr id="1038" name="Button 14" hidden="1">
              <a:extLst>
                <a:ext uri="{63B3BB69-23CF-44E3-9099-C40C66FF867C}">
                  <a14:compatExt spid="_x0000_s103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10</xdr:col>
          <xdr:colOff>0</xdr:colOff>
          <xdr:row>68</xdr:row>
          <xdr:rowOff>0</xdr:rowOff>
        </xdr:to>
        <xdr:sp macro="" textlink="">
          <xdr:nvSpPr>
            <xdr:cNvPr id="1039" name="Button 15" hidden="1">
              <a:extLst>
                <a:ext uri="{63B3BB69-23CF-44E3-9099-C40C66FF867C}">
                  <a14:compatExt spid="_x0000_s103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10</xdr:col>
          <xdr:colOff>0</xdr:colOff>
          <xdr:row>60</xdr:row>
          <xdr:rowOff>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10</xdr:col>
          <xdr:colOff>0</xdr:colOff>
          <xdr:row>78</xdr:row>
          <xdr:rowOff>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10</xdr:col>
          <xdr:colOff>0</xdr:colOff>
          <xdr:row>79</xdr:row>
          <xdr:rowOff>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10</xdr:col>
          <xdr:colOff>0</xdr:colOff>
          <xdr:row>71</xdr:row>
          <xdr:rowOff>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10</xdr:col>
          <xdr:colOff>0</xdr:colOff>
          <xdr:row>80</xdr:row>
          <xdr:rowOff>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046" name="Button 22" hidden="1">
              <a:extLst>
                <a:ext uri="{63B3BB69-23CF-44E3-9099-C40C66FF867C}">
                  <a14:compatExt spid="_x0000_s1046"/>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10</xdr:col>
          <xdr:colOff>0</xdr:colOff>
          <xdr:row>83</xdr:row>
          <xdr:rowOff>0</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10</xdr:col>
          <xdr:colOff>0</xdr:colOff>
          <xdr:row>84</xdr:row>
          <xdr:rowOff>0</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10</xdr:col>
          <xdr:colOff>0</xdr:colOff>
          <xdr:row>85</xdr:row>
          <xdr:rowOff>0</xdr:rowOff>
        </xdr:to>
        <xdr:sp macro="" textlink="">
          <xdr:nvSpPr>
            <xdr:cNvPr id="1049" name="Button 25" hidden="1">
              <a:extLst>
                <a:ext uri="{63B3BB69-23CF-44E3-9099-C40C66FF867C}">
                  <a14:compatExt spid="_x0000_s1049"/>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10</xdr:col>
          <xdr:colOff>0</xdr:colOff>
          <xdr:row>86</xdr:row>
          <xdr:rowOff>0</xdr:rowOff>
        </xdr:to>
        <xdr:sp macro="" textlink="">
          <xdr:nvSpPr>
            <xdr:cNvPr id="1050" name="Button 26" hidden="1">
              <a:extLst>
                <a:ext uri="{63B3BB69-23CF-44E3-9099-C40C66FF867C}">
                  <a14:compatExt spid="_x0000_s1050"/>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10</xdr:col>
          <xdr:colOff>0</xdr:colOff>
          <xdr:row>87</xdr:row>
          <xdr:rowOff>0</xdr:rowOff>
        </xdr:to>
        <xdr:sp macro="" textlink="">
          <xdr:nvSpPr>
            <xdr:cNvPr id="1051" name="Button 27" hidden="1">
              <a:extLst>
                <a:ext uri="{63B3BB69-23CF-44E3-9099-C40C66FF867C}">
                  <a14:compatExt spid="_x0000_s1051"/>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10</xdr:col>
          <xdr:colOff>0</xdr:colOff>
          <xdr:row>88</xdr:row>
          <xdr:rowOff>0</xdr:rowOff>
        </xdr:to>
        <xdr:sp macro="" textlink="">
          <xdr:nvSpPr>
            <xdr:cNvPr id="1052" name="Button 28" hidden="1">
              <a:extLst>
                <a:ext uri="{63B3BB69-23CF-44E3-9099-C40C66FF867C}">
                  <a14:compatExt spid="_x0000_s1052"/>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10</xdr:col>
          <xdr:colOff>0</xdr:colOff>
          <xdr:row>98</xdr:row>
          <xdr:rowOff>0</xdr:rowOff>
        </xdr:to>
        <xdr:sp macro="" textlink="">
          <xdr:nvSpPr>
            <xdr:cNvPr id="1053" name="Button 29" hidden="1">
              <a:extLst>
                <a:ext uri="{63B3BB69-23CF-44E3-9099-C40C66FF867C}">
                  <a14:compatExt spid="_x0000_s1053"/>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10</xdr:col>
          <xdr:colOff>0</xdr:colOff>
          <xdr:row>99</xdr:row>
          <xdr:rowOff>0</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10</xdr:col>
          <xdr:colOff>0</xdr:colOff>
          <xdr:row>91</xdr:row>
          <xdr:rowOff>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10</xdr:col>
          <xdr:colOff>0</xdr:colOff>
          <xdr:row>100</xdr:row>
          <xdr:rowOff>0</xdr:rowOff>
        </xdr:to>
        <xdr:sp macro="" textlink="">
          <xdr:nvSpPr>
            <xdr:cNvPr id="1056" name="Button 32" hidden="1">
              <a:extLst>
                <a:ext uri="{63B3BB69-23CF-44E3-9099-C40C66FF867C}">
                  <a14:compatExt spid="_x0000_s1056"/>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10</xdr:col>
          <xdr:colOff>0</xdr:colOff>
          <xdr:row>101</xdr:row>
          <xdr:rowOff>0</xdr:rowOff>
        </xdr:to>
        <xdr:sp macro="" textlink="">
          <xdr:nvSpPr>
            <xdr:cNvPr id="1057" name="Button 33" hidden="1">
              <a:extLst>
                <a:ext uri="{63B3BB69-23CF-44E3-9099-C40C66FF867C}">
                  <a14:compatExt spid="_x0000_s1057"/>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10</xdr:col>
          <xdr:colOff>0</xdr:colOff>
          <xdr:row>102</xdr:row>
          <xdr:rowOff>0</xdr:rowOff>
        </xdr:to>
        <xdr:sp macro="" textlink="">
          <xdr:nvSpPr>
            <xdr:cNvPr id="1058" name="Button 34" hidden="1">
              <a:extLst>
                <a:ext uri="{63B3BB69-23CF-44E3-9099-C40C66FF867C}">
                  <a14:compatExt spid="_x0000_s1058"/>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10</xdr:col>
          <xdr:colOff>0</xdr:colOff>
          <xdr:row>103</xdr:row>
          <xdr:rowOff>0</xdr:rowOff>
        </xdr:to>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10</xdr:col>
          <xdr:colOff>0</xdr:colOff>
          <xdr:row>104</xdr:row>
          <xdr:rowOff>0</xdr:rowOff>
        </xdr:to>
        <xdr:sp macro="" textlink="">
          <xdr:nvSpPr>
            <xdr:cNvPr id="1060" name="Button 36" hidden="1">
              <a:extLst>
                <a:ext uri="{63B3BB69-23CF-44E3-9099-C40C66FF867C}">
                  <a14:compatExt spid="_x0000_s1060"/>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10</xdr:col>
          <xdr:colOff>0</xdr:colOff>
          <xdr:row>114</xdr:row>
          <xdr:rowOff>0</xdr:rowOff>
        </xdr:to>
        <xdr:sp macro="" textlink="">
          <xdr:nvSpPr>
            <xdr:cNvPr id="1061" name="Button 37" hidden="1">
              <a:extLst>
                <a:ext uri="{63B3BB69-23CF-44E3-9099-C40C66FF867C}">
                  <a14:compatExt spid="_x0000_s106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10</xdr:col>
          <xdr:colOff>0</xdr:colOff>
          <xdr:row>115</xdr:row>
          <xdr:rowOff>0</xdr:rowOff>
        </xdr:to>
        <xdr:sp macro="" textlink="">
          <xdr:nvSpPr>
            <xdr:cNvPr id="1062" name="Button 38" hidden="1">
              <a:extLst>
                <a:ext uri="{63B3BB69-23CF-44E3-9099-C40C66FF867C}">
                  <a14:compatExt spid="_x0000_s106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1063" name="Button 39" hidden="1">
              <a:extLst>
                <a:ext uri="{63B3BB69-23CF-44E3-9099-C40C66FF867C}">
                  <a14:compatExt spid="_x0000_s106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064" name="Button 40" hidden="1">
              <a:extLst>
                <a:ext uri="{63B3BB69-23CF-44E3-9099-C40C66FF867C}">
                  <a14:compatExt spid="_x0000_s1064"/>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10</xdr:col>
          <xdr:colOff>0</xdr:colOff>
          <xdr:row>126</xdr:row>
          <xdr:rowOff>0</xdr:rowOff>
        </xdr:to>
        <xdr:sp macro="" textlink="">
          <xdr:nvSpPr>
            <xdr:cNvPr id="1065" name="Button 41" hidden="1">
              <a:extLst>
                <a:ext uri="{63B3BB69-23CF-44E3-9099-C40C66FF867C}">
                  <a14:compatExt spid="_x0000_s1065"/>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10</xdr:col>
          <xdr:colOff>0</xdr:colOff>
          <xdr:row>118</xdr:row>
          <xdr:rowOff>0</xdr:rowOff>
        </xdr:to>
        <xdr:sp macro="" textlink="">
          <xdr:nvSpPr>
            <xdr:cNvPr id="1066" name="Button 42" hidden="1">
              <a:extLst>
                <a:ext uri="{63B3BB69-23CF-44E3-9099-C40C66FF867C}">
                  <a14:compatExt spid="_x0000_s1066"/>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10</xdr:col>
          <xdr:colOff>0</xdr:colOff>
          <xdr:row>127</xdr:row>
          <xdr:rowOff>0</xdr:rowOff>
        </xdr:to>
        <xdr:sp macro="" textlink="">
          <xdr:nvSpPr>
            <xdr:cNvPr id="1067" name="Button 43" hidden="1">
              <a:extLst>
                <a:ext uri="{63B3BB69-23CF-44E3-9099-C40C66FF867C}">
                  <a14:compatExt spid="_x0000_s106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10</xdr:col>
          <xdr:colOff>0</xdr:colOff>
          <xdr:row>128</xdr:row>
          <xdr:rowOff>0</xdr:rowOff>
        </xdr:to>
        <xdr:sp macro="" textlink="">
          <xdr:nvSpPr>
            <xdr:cNvPr id="1068" name="Button 44" hidden="1">
              <a:extLst>
                <a:ext uri="{63B3BB69-23CF-44E3-9099-C40C66FF867C}">
                  <a14:compatExt spid="_x0000_s106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10</xdr:col>
          <xdr:colOff>0</xdr:colOff>
          <xdr:row>129</xdr:row>
          <xdr:rowOff>0</xdr:rowOff>
        </xdr:to>
        <xdr:sp macro="" textlink="">
          <xdr:nvSpPr>
            <xdr:cNvPr id="1069" name="Button 45" hidden="1">
              <a:extLst>
                <a:ext uri="{63B3BB69-23CF-44E3-9099-C40C66FF867C}">
                  <a14:compatExt spid="_x0000_s106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10</xdr:col>
          <xdr:colOff>0</xdr:colOff>
          <xdr:row>130</xdr:row>
          <xdr:rowOff>0</xdr:rowOff>
        </xdr:to>
        <xdr:sp macro="" textlink="">
          <xdr:nvSpPr>
            <xdr:cNvPr id="1070" name="Button 46" hidden="1">
              <a:extLst>
                <a:ext uri="{63B3BB69-23CF-44E3-9099-C40C66FF867C}">
                  <a14:compatExt spid="_x0000_s107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10</xdr:col>
          <xdr:colOff>0</xdr:colOff>
          <xdr:row>131</xdr:row>
          <xdr:rowOff>0</xdr:rowOff>
        </xdr:to>
        <xdr:sp macro="" textlink="">
          <xdr:nvSpPr>
            <xdr:cNvPr id="1071" name="Button 47" hidden="1">
              <a:extLst>
                <a:ext uri="{63B3BB69-23CF-44E3-9099-C40C66FF867C}">
                  <a14:compatExt spid="_x0000_s107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10</xdr:col>
          <xdr:colOff>0</xdr:colOff>
          <xdr:row>132</xdr:row>
          <xdr:rowOff>0</xdr:rowOff>
        </xdr:to>
        <xdr:sp macro="" textlink="">
          <xdr:nvSpPr>
            <xdr:cNvPr id="1072" name="Button 48" hidden="1">
              <a:extLst>
                <a:ext uri="{63B3BB69-23CF-44E3-9099-C40C66FF867C}">
                  <a14:compatExt spid="_x0000_s107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10</xdr:col>
          <xdr:colOff>0</xdr:colOff>
          <xdr:row>133</xdr:row>
          <xdr:rowOff>0</xdr:rowOff>
        </xdr:to>
        <xdr:sp macro="" textlink="">
          <xdr:nvSpPr>
            <xdr:cNvPr id="1073" name="Button 49" hidden="1">
              <a:extLst>
                <a:ext uri="{63B3BB69-23CF-44E3-9099-C40C66FF867C}">
                  <a14:compatExt spid="_x0000_s107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10</xdr:col>
          <xdr:colOff>0</xdr:colOff>
          <xdr:row>134</xdr:row>
          <xdr:rowOff>0</xdr:rowOff>
        </xdr:to>
        <xdr:sp macro="" textlink="">
          <xdr:nvSpPr>
            <xdr:cNvPr id="1074" name="Button 50" hidden="1">
              <a:extLst>
                <a:ext uri="{63B3BB69-23CF-44E3-9099-C40C66FF867C}">
                  <a14:compatExt spid="_x0000_s107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10</xdr:col>
          <xdr:colOff>0</xdr:colOff>
          <xdr:row>135</xdr:row>
          <xdr:rowOff>0</xdr:rowOff>
        </xdr:to>
        <xdr:sp macro="" textlink="">
          <xdr:nvSpPr>
            <xdr:cNvPr id="1075" name="Button 51" hidden="1">
              <a:extLst>
                <a:ext uri="{63B3BB69-23CF-44E3-9099-C40C66FF867C}">
                  <a14:compatExt spid="_x0000_s107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10</xdr:col>
          <xdr:colOff>0</xdr:colOff>
          <xdr:row>136</xdr:row>
          <xdr:rowOff>0</xdr:rowOff>
        </xdr:to>
        <xdr:sp macro="" textlink="">
          <xdr:nvSpPr>
            <xdr:cNvPr id="1076" name="Button 52" hidden="1">
              <a:extLst>
                <a:ext uri="{63B3BB69-23CF-44E3-9099-C40C66FF867C}">
                  <a14:compatExt spid="_x0000_s107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10</xdr:col>
          <xdr:colOff>0</xdr:colOff>
          <xdr:row>137</xdr:row>
          <xdr:rowOff>0</xdr:rowOff>
        </xdr:to>
        <xdr:sp macro="" textlink="">
          <xdr:nvSpPr>
            <xdr:cNvPr id="1077" name="Button 53" hidden="1">
              <a:extLst>
                <a:ext uri="{63B3BB69-23CF-44E3-9099-C40C66FF867C}">
                  <a14:compatExt spid="_x0000_s107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10</xdr:col>
          <xdr:colOff>0</xdr:colOff>
          <xdr:row>138</xdr:row>
          <xdr:rowOff>0</xdr:rowOff>
        </xdr:to>
        <xdr:sp macro="" textlink="">
          <xdr:nvSpPr>
            <xdr:cNvPr id="1078" name="Button 54" hidden="1">
              <a:extLst>
                <a:ext uri="{63B3BB69-23CF-44E3-9099-C40C66FF867C}">
                  <a14:compatExt spid="_x0000_s107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10</xdr:col>
          <xdr:colOff>0</xdr:colOff>
          <xdr:row>139</xdr:row>
          <xdr:rowOff>0</xdr:rowOff>
        </xdr:to>
        <xdr:sp macro="" textlink="">
          <xdr:nvSpPr>
            <xdr:cNvPr id="1079" name="Button 55" hidden="1">
              <a:extLst>
                <a:ext uri="{63B3BB69-23CF-44E3-9099-C40C66FF867C}">
                  <a14:compatExt spid="_x0000_s107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10</xdr:col>
          <xdr:colOff>0</xdr:colOff>
          <xdr:row>140</xdr:row>
          <xdr:rowOff>0</xdr:rowOff>
        </xdr:to>
        <xdr:sp macro="" textlink="">
          <xdr:nvSpPr>
            <xdr:cNvPr id="1080" name="Button 56" hidden="1">
              <a:extLst>
                <a:ext uri="{63B3BB69-23CF-44E3-9099-C40C66FF867C}">
                  <a14:compatExt spid="_x0000_s108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10</xdr:col>
          <xdr:colOff>0</xdr:colOff>
          <xdr:row>141</xdr:row>
          <xdr:rowOff>0</xdr:rowOff>
        </xdr:to>
        <xdr:sp macro="" textlink="">
          <xdr:nvSpPr>
            <xdr:cNvPr id="1081" name="Button 57" hidden="1">
              <a:extLst>
                <a:ext uri="{63B3BB69-23CF-44E3-9099-C40C66FF867C}">
                  <a14:compatExt spid="_x0000_s108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10</xdr:col>
          <xdr:colOff>0</xdr:colOff>
          <xdr:row>142</xdr:row>
          <xdr:rowOff>0</xdr:rowOff>
        </xdr:to>
        <xdr:sp macro="" textlink="">
          <xdr:nvSpPr>
            <xdr:cNvPr id="1082" name="Button 58" hidden="1">
              <a:extLst>
                <a:ext uri="{63B3BB69-23CF-44E3-9099-C40C66FF867C}">
                  <a14:compatExt spid="_x0000_s1082"/>
                </a:ext>
                <a:ext uri="{FF2B5EF4-FFF2-40B4-BE49-F238E27FC236}">
                  <a16:creationId xmlns:a16="http://schemas.microsoft.com/office/drawing/2014/main" id="{00000000-0008-0000-0100-00009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10</xdr:col>
          <xdr:colOff>0</xdr:colOff>
          <xdr:row>143</xdr:row>
          <xdr:rowOff>0</xdr:rowOff>
        </xdr:to>
        <xdr:sp macro="" textlink="">
          <xdr:nvSpPr>
            <xdr:cNvPr id="1083" name="Button 59" hidden="1">
              <a:extLst>
                <a:ext uri="{63B3BB69-23CF-44E3-9099-C40C66FF867C}">
                  <a14:compatExt spid="_x0000_s1083"/>
                </a:ext>
                <a:ext uri="{FF2B5EF4-FFF2-40B4-BE49-F238E27FC236}">
                  <a16:creationId xmlns:a16="http://schemas.microsoft.com/office/drawing/2014/main" id="{00000000-0008-0000-0100-00009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10</xdr:col>
          <xdr:colOff>0</xdr:colOff>
          <xdr:row>144</xdr:row>
          <xdr:rowOff>0</xdr:rowOff>
        </xdr:to>
        <xdr:sp macro="" textlink="">
          <xdr:nvSpPr>
            <xdr:cNvPr id="1084" name="Button 60" hidden="1">
              <a:extLst>
                <a:ext uri="{63B3BB69-23CF-44E3-9099-C40C66FF867C}">
                  <a14:compatExt spid="_x0000_s108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10</xdr:col>
          <xdr:colOff>0</xdr:colOff>
          <xdr:row>145</xdr:row>
          <xdr:rowOff>0</xdr:rowOff>
        </xdr:to>
        <xdr:sp macro="" textlink="">
          <xdr:nvSpPr>
            <xdr:cNvPr id="1085" name="Button 61" hidden="1">
              <a:extLst>
                <a:ext uri="{63B3BB69-23CF-44E3-9099-C40C66FF867C}">
                  <a14:compatExt spid="_x0000_s108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086" name="Button 62" hidden="1">
              <a:extLst>
                <a:ext uri="{63B3BB69-23CF-44E3-9099-C40C66FF867C}">
                  <a14:compatExt spid="_x0000_s108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087" name="Button 63" hidden="1">
              <a:extLst>
                <a:ext uri="{63B3BB69-23CF-44E3-9099-C40C66FF867C}">
                  <a14:compatExt spid="_x0000_s108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10</xdr:col>
          <xdr:colOff>0</xdr:colOff>
          <xdr:row>148</xdr:row>
          <xdr:rowOff>0</xdr:rowOff>
        </xdr:to>
        <xdr:sp macro="" textlink="">
          <xdr:nvSpPr>
            <xdr:cNvPr id="1088" name="Button 64" hidden="1">
              <a:extLst>
                <a:ext uri="{63B3BB69-23CF-44E3-9099-C40C66FF867C}">
                  <a14:compatExt spid="_x0000_s108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10</xdr:col>
          <xdr:colOff>0</xdr:colOff>
          <xdr:row>149</xdr:row>
          <xdr:rowOff>0</xdr:rowOff>
        </xdr:to>
        <xdr:sp macro="" textlink="">
          <xdr:nvSpPr>
            <xdr:cNvPr id="1089" name="Button 65" hidden="1">
              <a:extLst>
                <a:ext uri="{63B3BB69-23CF-44E3-9099-C40C66FF867C}">
                  <a14:compatExt spid="_x0000_s108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090" name="Button 66" hidden="1">
              <a:extLst>
                <a:ext uri="{63B3BB69-23CF-44E3-9099-C40C66FF867C}">
                  <a14:compatExt spid="_x0000_s109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10</xdr:col>
          <xdr:colOff>0</xdr:colOff>
          <xdr:row>151</xdr:row>
          <xdr:rowOff>0</xdr:rowOff>
        </xdr:to>
        <xdr:sp macro="" textlink="">
          <xdr:nvSpPr>
            <xdr:cNvPr id="1091" name="Button 67" hidden="1">
              <a:extLst>
                <a:ext uri="{63B3BB69-23CF-44E3-9099-C40C66FF867C}">
                  <a14:compatExt spid="_x0000_s109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10</xdr:col>
          <xdr:colOff>0</xdr:colOff>
          <xdr:row>152</xdr:row>
          <xdr:rowOff>0</xdr:rowOff>
        </xdr:to>
        <xdr:sp macro="" textlink="">
          <xdr:nvSpPr>
            <xdr:cNvPr id="1092" name="Button 68" hidden="1">
              <a:extLst>
                <a:ext uri="{63B3BB69-23CF-44E3-9099-C40C66FF867C}">
                  <a14:compatExt spid="_x0000_s109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10</xdr:col>
          <xdr:colOff>0</xdr:colOff>
          <xdr:row>153</xdr:row>
          <xdr:rowOff>0</xdr:rowOff>
        </xdr:to>
        <xdr:sp macro="" textlink="">
          <xdr:nvSpPr>
            <xdr:cNvPr id="1093" name="Button 69" hidden="1">
              <a:extLst>
                <a:ext uri="{63B3BB69-23CF-44E3-9099-C40C66FF867C}">
                  <a14:compatExt spid="_x0000_s109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10</xdr:col>
          <xdr:colOff>0</xdr:colOff>
          <xdr:row>154</xdr:row>
          <xdr:rowOff>0</xdr:rowOff>
        </xdr:to>
        <xdr:sp macro="" textlink="">
          <xdr:nvSpPr>
            <xdr:cNvPr id="1094" name="Button 70" hidden="1">
              <a:extLst>
                <a:ext uri="{63B3BB69-23CF-44E3-9099-C40C66FF867C}">
                  <a14:compatExt spid="_x0000_s109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10</xdr:col>
          <xdr:colOff>0</xdr:colOff>
          <xdr:row>155</xdr:row>
          <xdr:rowOff>0</xdr:rowOff>
        </xdr:to>
        <xdr:sp macro="" textlink="">
          <xdr:nvSpPr>
            <xdr:cNvPr id="1095" name="Button 71" hidden="1">
              <a:extLst>
                <a:ext uri="{63B3BB69-23CF-44E3-9099-C40C66FF867C}">
                  <a14:compatExt spid="_x0000_s109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10</xdr:col>
          <xdr:colOff>0</xdr:colOff>
          <xdr:row>156</xdr:row>
          <xdr:rowOff>0</xdr:rowOff>
        </xdr:to>
        <xdr:sp macro="" textlink="">
          <xdr:nvSpPr>
            <xdr:cNvPr id="1096" name="Button 72" hidden="1">
              <a:extLst>
                <a:ext uri="{63B3BB69-23CF-44E3-9099-C40C66FF867C}">
                  <a14:compatExt spid="_x0000_s109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097" name="Button 73" hidden="1">
              <a:extLst>
                <a:ext uri="{63B3BB69-23CF-44E3-9099-C40C66FF867C}">
                  <a14:compatExt spid="_x0000_s109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1098" name="Button 74" hidden="1">
              <a:extLst>
                <a:ext uri="{63B3BB69-23CF-44E3-9099-C40C66FF867C}">
                  <a14:compatExt spid="_x0000_s109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159</xdr:row>
          <xdr:rowOff>0</xdr:rowOff>
        </xdr:to>
        <xdr:sp macro="" textlink="">
          <xdr:nvSpPr>
            <xdr:cNvPr id="1099" name="Button 75" hidden="1">
              <a:extLst>
                <a:ext uri="{63B3BB69-23CF-44E3-9099-C40C66FF867C}">
                  <a14:compatExt spid="_x0000_s109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10</xdr:col>
          <xdr:colOff>0</xdr:colOff>
          <xdr:row>160</xdr:row>
          <xdr:rowOff>0</xdr:rowOff>
        </xdr:to>
        <xdr:sp macro="" textlink="">
          <xdr:nvSpPr>
            <xdr:cNvPr id="1100" name="Button 76" hidden="1">
              <a:extLst>
                <a:ext uri="{63B3BB69-23CF-44E3-9099-C40C66FF867C}">
                  <a14:compatExt spid="_x0000_s110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10</xdr:col>
          <xdr:colOff>0</xdr:colOff>
          <xdr:row>161</xdr:row>
          <xdr:rowOff>0</xdr:rowOff>
        </xdr:to>
        <xdr:sp macro="" textlink="">
          <xdr:nvSpPr>
            <xdr:cNvPr id="1101" name="Button 77" hidden="1">
              <a:extLst>
                <a:ext uri="{63B3BB69-23CF-44E3-9099-C40C66FF867C}">
                  <a14:compatExt spid="_x0000_s110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10</xdr:col>
          <xdr:colOff>0</xdr:colOff>
          <xdr:row>162</xdr:row>
          <xdr:rowOff>0</xdr:rowOff>
        </xdr:to>
        <xdr:sp macro="" textlink="">
          <xdr:nvSpPr>
            <xdr:cNvPr id="1102" name="Button 78" hidden="1">
              <a:extLst>
                <a:ext uri="{63B3BB69-23CF-44E3-9099-C40C66FF867C}">
                  <a14:compatExt spid="_x0000_s110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10</xdr:col>
          <xdr:colOff>0</xdr:colOff>
          <xdr:row>163</xdr:row>
          <xdr:rowOff>0</xdr:rowOff>
        </xdr:to>
        <xdr:sp macro="" textlink="">
          <xdr:nvSpPr>
            <xdr:cNvPr id="1103" name="Button 79" hidden="1">
              <a:extLst>
                <a:ext uri="{63B3BB69-23CF-44E3-9099-C40C66FF867C}">
                  <a14:compatExt spid="_x0000_s110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10</xdr:col>
          <xdr:colOff>0</xdr:colOff>
          <xdr:row>164</xdr:row>
          <xdr:rowOff>0</xdr:rowOff>
        </xdr:to>
        <xdr:sp macro="" textlink="">
          <xdr:nvSpPr>
            <xdr:cNvPr id="1104" name="Button 80" hidden="1">
              <a:extLst>
                <a:ext uri="{63B3BB69-23CF-44E3-9099-C40C66FF867C}">
                  <a14:compatExt spid="_x0000_s110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10</xdr:col>
          <xdr:colOff>0</xdr:colOff>
          <xdr:row>165</xdr:row>
          <xdr:rowOff>0</xdr:rowOff>
        </xdr:to>
        <xdr:sp macro="" textlink="">
          <xdr:nvSpPr>
            <xdr:cNvPr id="1105" name="Button 81" hidden="1">
              <a:extLst>
                <a:ext uri="{63B3BB69-23CF-44E3-9099-C40C66FF867C}">
                  <a14:compatExt spid="_x0000_s110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10</xdr:col>
          <xdr:colOff>0</xdr:colOff>
          <xdr:row>166</xdr:row>
          <xdr:rowOff>0</xdr:rowOff>
        </xdr:to>
        <xdr:sp macro="" textlink="">
          <xdr:nvSpPr>
            <xdr:cNvPr id="1106" name="Button 82" hidden="1">
              <a:extLst>
                <a:ext uri="{63B3BB69-23CF-44E3-9099-C40C66FF867C}">
                  <a14:compatExt spid="_x0000_s110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10</xdr:col>
          <xdr:colOff>0</xdr:colOff>
          <xdr:row>167</xdr:row>
          <xdr:rowOff>0</xdr:rowOff>
        </xdr:to>
        <xdr:sp macro="" textlink="">
          <xdr:nvSpPr>
            <xdr:cNvPr id="1107" name="Button 83" hidden="1">
              <a:extLst>
                <a:ext uri="{63B3BB69-23CF-44E3-9099-C40C66FF867C}">
                  <a14:compatExt spid="_x0000_s110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10</xdr:col>
          <xdr:colOff>0</xdr:colOff>
          <xdr:row>168</xdr:row>
          <xdr:rowOff>0</xdr:rowOff>
        </xdr:to>
        <xdr:sp macro="" textlink="">
          <xdr:nvSpPr>
            <xdr:cNvPr id="1108" name="Button 84" hidden="1">
              <a:extLst>
                <a:ext uri="{63B3BB69-23CF-44E3-9099-C40C66FF867C}">
                  <a14:compatExt spid="_x0000_s110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109" name="Button 85" hidden="1">
              <a:extLst>
                <a:ext uri="{63B3BB69-23CF-44E3-9099-C40C66FF867C}">
                  <a14:compatExt spid="_x0000_s110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10</xdr:col>
          <xdr:colOff>0</xdr:colOff>
          <xdr:row>170</xdr:row>
          <xdr:rowOff>0</xdr:rowOff>
        </xdr:to>
        <xdr:sp macro="" textlink="">
          <xdr:nvSpPr>
            <xdr:cNvPr id="1110" name="Button 86" hidden="1">
              <a:extLst>
                <a:ext uri="{63B3BB69-23CF-44E3-9099-C40C66FF867C}">
                  <a14:compatExt spid="_x0000_s111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10</xdr:col>
          <xdr:colOff>0</xdr:colOff>
          <xdr:row>171</xdr:row>
          <xdr:rowOff>0</xdr:rowOff>
        </xdr:to>
        <xdr:sp macro="" textlink="">
          <xdr:nvSpPr>
            <xdr:cNvPr id="1111" name="Button 87" hidden="1">
              <a:extLst>
                <a:ext uri="{63B3BB69-23CF-44E3-9099-C40C66FF867C}">
                  <a14:compatExt spid="_x0000_s111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10</xdr:col>
          <xdr:colOff>0</xdr:colOff>
          <xdr:row>172</xdr:row>
          <xdr:rowOff>0</xdr:rowOff>
        </xdr:to>
        <xdr:sp macro="" textlink="">
          <xdr:nvSpPr>
            <xdr:cNvPr id="1112" name="Button 88" hidden="1">
              <a:extLst>
                <a:ext uri="{63B3BB69-23CF-44E3-9099-C40C66FF867C}">
                  <a14:compatExt spid="_x0000_s111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10</xdr:col>
          <xdr:colOff>0</xdr:colOff>
          <xdr:row>182</xdr:row>
          <xdr:rowOff>0</xdr:rowOff>
        </xdr:to>
        <xdr:sp macro="" textlink="">
          <xdr:nvSpPr>
            <xdr:cNvPr id="1113" name="Button 89" hidden="1">
              <a:extLst>
                <a:ext uri="{63B3BB69-23CF-44E3-9099-C40C66FF867C}">
                  <a14:compatExt spid="_x0000_s1113"/>
                </a:ext>
                <a:ext uri="{FF2B5EF4-FFF2-40B4-BE49-F238E27FC236}">
                  <a16:creationId xmlns:a16="http://schemas.microsoft.com/office/drawing/2014/main" id="{00000000-0008-0000-0100-0000CF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10</xdr:col>
          <xdr:colOff>0</xdr:colOff>
          <xdr:row>183</xdr:row>
          <xdr:rowOff>0</xdr:rowOff>
        </xdr:to>
        <xdr:sp macro="" textlink="">
          <xdr:nvSpPr>
            <xdr:cNvPr id="1114" name="Button 90" hidden="1">
              <a:extLst>
                <a:ext uri="{63B3BB69-23CF-44E3-9099-C40C66FF867C}">
                  <a14:compatExt spid="_x0000_s1114"/>
                </a:ext>
                <a:ext uri="{FF2B5EF4-FFF2-40B4-BE49-F238E27FC236}">
                  <a16:creationId xmlns:a16="http://schemas.microsoft.com/office/drawing/2014/main" id="{00000000-0008-0000-0100-0000D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10</xdr:col>
          <xdr:colOff>0</xdr:colOff>
          <xdr:row>175</xdr:row>
          <xdr:rowOff>0</xdr:rowOff>
        </xdr:to>
        <xdr:sp macro="" textlink="">
          <xdr:nvSpPr>
            <xdr:cNvPr id="1115" name="Button 91" hidden="1">
              <a:extLst>
                <a:ext uri="{63B3BB69-23CF-44E3-9099-C40C66FF867C}">
                  <a14:compatExt spid="_x0000_s1115"/>
                </a:ext>
                <a:ext uri="{FF2B5EF4-FFF2-40B4-BE49-F238E27FC236}">
                  <a16:creationId xmlns:a16="http://schemas.microsoft.com/office/drawing/2014/main" id="{00000000-0008-0000-0100-0000D1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10</xdr:col>
          <xdr:colOff>0</xdr:colOff>
          <xdr:row>184</xdr:row>
          <xdr:rowOff>0</xdr:rowOff>
        </xdr:to>
        <xdr:sp macro="" textlink="">
          <xdr:nvSpPr>
            <xdr:cNvPr id="1116" name="Button 92" hidden="1">
              <a:extLst>
                <a:ext uri="{63B3BB69-23CF-44E3-9099-C40C66FF867C}">
                  <a14:compatExt spid="_x0000_s1116"/>
                </a:ext>
                <a:ext uri="{FF2B5EF4-FFF2-40B4-BE49-F238E27FC236}">
                  <a16:creationId xmlns:a16="http://schemas.microsoft.com/office/drawing/2014/main" id="{00000000-0008-0000-0100-0000D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10</xdr:col>
          <xdr:colOff>0</xdr:colOff>
          <xdr:row>185</xdr:row>
          <xdr:rowOff>0</xdr:rowOff>
        </xdr:to>
        <xdr:sp macro="" textlink="">
          <xdr:nvSpPr>
            <xdr:cNvPr id="1117" name="Button 93" hidden="1">
              <a:extLst>
                <a:ext uri="{63B3BB69-23CF-44E3-9099-C40C66FF867C}">
                  <a14:compatExt spid="_x0000_s1117"/>
                </a:ext>
                <a:ext uri="{FF2B5EF4-FFF2-40B4-BE49-F238E27FC236}">
                  <a16:creationId xmlns:a16="http://schemas.microsoft.com/office/drawing/2014/main" id="{00000000-0008-0000-0100-0000D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10</xdr:col>
          <xdr:colOff>0</xdr:colOff>
          <xdr:row>186</xdr:row>
          <xdr:rowOff>0</xdr:rowOff>
        </xdr:to>
        <xdr:sp macro="" textlink="">
          <xdr:nvSpPr>
            <xdr:cNvPr id="1118" name="Button 94" hidden="1">
              <a:extLst>
                <a:ext uri="{63B3BB69-23CF-44E3-9099-C40C66FF867C}">
                  <a14:compatExt spid="_x0000_s1118"/>
                </a:ext>
                <a:ext uri="{FF2B5EF4-FFF2-40B4-BE49-F238E27FC236}">
                  <a16:creationId xmlns:a16="http://schemas.microsoft.com/office/drawing/2014/main" id="{00000000-0008-0000-0100-0000D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10</xdr:col>
          <xdr:colOff>0</xdr:colOff>
          <xdr:row>187</xdr:row>
          <xdr:rowOff>0</xdr:rowOff>
        </xdr:to>
        <xdr:sp macro="" textlink="">
          <xdr:nvSpPr>
            <xdr:cNvPr id="1119" name="Button 95" hidden="1">
              <a:extLst>
                <a:ext uri="{63B3BB69-23CF-44E3-9099-C40C66FF867C}">
                  <a14:compatExt spid="_x0000_s1119"/>
                </a:ext>
                <a:ext uri="{FF2B5EF4-FFF2-40B4-BE49-F238E27FC236}">
                  <a16:creationId xmlns:a16="http://schemas.microsoft.com/office/drawing/2014/main" id="{00000000-0008-0000-0100-0000D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10</xdr:col>
          <xdr:colOff>0</xdr:colOff>
          <xdr:row>188</xdr:row>
          <xdr:rowOff>0</xdr:rowOff>
        </xdr:to>
        <xdr:sp macro="" textlink="">
          <xdr:nvSpPr>
            <xdr:cNvPr id="1120" name="Button 96" hidden="1">
              <a:extLst>
                <a:ext uri="{63B3BB69-23CF-44E3-9099-C40C66FF867C}">
                  <a14:compatExt spid="_x0000_s1120"/>
                </a:ext>
                <a:ext uri="{FF2B5EF4-FFF2-40B4-BE49-F238E27FC236}">
                  <a16:creationId xmlns:a16="http://schemas.microsoft.com/office/drawing/2014/main" id="{00000000-0008-0000-0100-0000D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10</xdr:col>
          <xdr:colOff>0</xdr:colOff>
          <xdr:row>189</xdr:row>
          <xdr:rowOff>0</xdr:rowOff>
        </xdr:to>
        <xdr:sp macro="" textlink="">
          <xdr:nvSpPr>
            <xdr:cNvPr id="1121" name="Button 97" hidden="1">
              <a:extLst>
                <a:ext uri="{63B3BB69-23CF-44E3-9099-C40C66FF867C}">
                  <a14:compatExt spid="_x0000_s1121"/>
                </a:ext>
                <a:ext uri="{FF2B5EF4-FFF2-40B4-BE49-F238E27FC236}">
                  <a16:creationId xmlns:a16="http://schemas.microsoft.com/office/drawing/2014/main" id="{00000000-0008-0000-0100-0000D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10</xdr:col>
          <xdr:colOff>0</xdr:colOff>
          <xdr:row>190</xdr:row>
          <xdr:rowOff>0</xdr:rowOff>
        </xdr:to>
        <xdr:sp macro="" textlink="">
          <xdr:nvSpPr>
            <xdr:cNvPr id="1122" name="Button 98" hidden="1">
              <a:extLst>
                <a:ext uri="{63B3BB69-23CF-44E3-9099-C40C66FF867C}">
                  <a14:compatExt spid="_x0000_s1122"/>
                </a:ext>
                <a:ext uri="{FF2B5EF4-FFF2-40B4-BE49-F238E27FC236}">
                  <a16:creationId xmlns:a16="http://schemas.microsoft.com/office/drawing/2014/main" id="{00000000-0008-0000-0100-0000D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10</xdr:col>
          <xdr:colOff>0</xdr:colOff>
          <xdr:row>191</xdr:row>
          <xdr:rowOff>0</xdr:rowOff>
        </xdr:to>
        <xdr:sp macro="" textlink="">
          <xdr:nvSpPr>
            <xdr:cNvPr id="1123" name="Button 99" hidden="1">
              <a:extLst>
                <a:ext uri="{63B3BB69-23CF-44E3-9099-C40C66FF867C}">
                  <a14:compatExt spid="_x0000_s1123"/>
                </a:ext>
                <a:ext uri="{FF2B5EF4-FFF2-40B4-BE49-F238E27FC236}">
                  <a16:creationId xmlns:a16="http://schemas.microsoft.com/office/drawing/2014/main" id="{00000000-0008-0000-0100-0000D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10</xdr:col>
          <xdr:colOff>0</xdr:colOff>
          <xdr:row>192</xdr:row>
          <xdr:rowOff>0</xdr:rowOff>
        </xdr:to>
        <xdr:sp macro="" textlink="">
          <xdr:nvSpPr>
            <xdr:cNvPr id="1124" name="Button 100" hidden="1">
              <a:extLst>
                <a:ext uri="{63B3BB69-23CF-44E3-9099-C40C66FF867C}">
                  <a14:compatExt spid="_x0000_s1124"/>
                </a:ext>
                <a:ext uri="{FF2B5EF4-FFF2-40B4-BE49-F238E27FC236}">
                  <a16:creationId xmlns:a16="http://schemas.microsoft.com/office/drawing/2014/main" id="{00000000-0008-0000-0100-0000D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193</xdr:row>
          <xdr:rowOff>0</xdr:rowOff>
        </xdr:to>
        <xdr:sp macro="" textlink="">
          <xdr:nvSpPr>
            <xdr:cNvPr id="1125" name="Button 101" hidden="1">
              <a:extLst>
                <a:ext uri="{63B3BB69-23CF-44E3-9099-C40C66FF867C}">
                  <a14:compatExt spid="_x0000_s1125"/>
                </a:ext>
                <a:ext uri="{FF2B5EF4-FFF2-40B4-BE49-F238E27FC236}">
                  <a16:creationId xmlns:a16="http://schemas.microsoft.com/office/drawing/2014/main" id="{00000000-0008-0000-0100-0000D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10</xdr:col>
          <xdr:colOff>0</xdr:colOff>
          <xdr:row>194</xdr:row>
          <xdr:rowOff>0</xdr:rowOff>
        </xdr:to>
        <xdr:sp macro="" textlink="">
          <xdr:nvSpPr>
            <xdr:cNvPr id="1126" name="Button 102" hidden="1">
              <a:extLst>
                <a:ext uri="{63B3BB69-23CF-44E3-9099-C40C66FF867C}">
                  <a14:compatExt spid="_x0000_s1126"/>
                </a:ext>
                <a:ext uri="{FF2B5EF4-FFF2-40B4-BE49-F238E27FC236}">
                  <a16:creationId xmlns:a16="http://schemas.microsoft.com/office/drawing/2014/main" id="{00000000-0008-0000-0100-0000D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10</xdr:col>
          <xdr:colOff>0</xdr:colOff>
          <xdr:row>195</xdr:row>
          <xdr:rowOff>0</xdr:rowOff>
        </xdr:to>
        <xdr:sp macro="" textlink="">
          <xdr:nvSpPr>
            <xdr:cNvPr id="1127" name="Button 103" hidden="1">
              <a:extLst>
                <a:ext uri="{63B3BB69-23CF-44E3-9099-C40C66FF867C}">
                  <a14:compatExt spid="_x0000_s1127"/>
                </a:ext>
                <a:ext uri="{FF2B5EF4-FFF2-40B4-BE49-F238E27FC236}">
                  <a16:creationId xmlns:a16="http://schemas.microsoft.com/office/drawing/2014/main" id="{00000000-0008-0000-0100-0000D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10</xdr:col>
          <xdr:colOff>0</xdr:colOff>
          <xdr:row>196</xdr:row>
          <xdr:rowOff>0</xdr:rowOff>
        </xdr:to>
        <xdr:sp macro="" textlink="">
          <xdr:nvSpPr>
            <xdr:cNvPr id="1128" name="Button 104" hidden="1">
              <a:extLst>
                <a:ext uri="{63B3BB69-23CF-44E3-9099-C40C66FF867C}">
                  <a14:compatExt spid="_x0000_s1128"/>
                </a:ext>
                <a:ext uri="{FF2B5EF4-FFF2-40B4-BE49-F238E27FC236}">
                  <a16:creationId xmlns:a16="http://schemas.microsoft.com/office/drawing/2014/main" id="{00000000-0008-0000-0100-0000D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10</xdr:col>
          <xdr:colOff>0</xdr:colOff>
          <xdr:row>197</xdr:row>
          <xdr:rowOff>0</xdr:rowOff>
        </xdr:to>
        <xdr:sp macro="" textlink="">
          <xdr:nvSpPr>
            <xdr:cNvPr id="1129" name="Button 105" hidden="1">
              <a:extLst>
                <a:ext uri="{63B3BB69-23CF-44E3-9099-C40C66FF867C}">
                  <a14:compatExt spid="_x0000_s1129"/>
                </a:ext>
                <a:ext uri="{FF2B5EF4-FFF2-40B4-BE49-F238E27FC236}">
                  <a16:creationId xmlns:a16="http://schemas.microsoft.com/office/drawing/2014/main" id="{00000000-0008-0000-0100-0000E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198</xdr:row>
          <xdr:rowOff>0</xdr:rowOff>
        </xdr:to>
        <xdr:sp macro="" textlink="">
          <xdr:nvSpPr>
            <xdr:cNvPr id="1130" name="Button 106" hidden="1">
              <a:extLst>
                <a:ext uri="{63B3BB69-23CF-44E3-9099-C40C66FF867C}">
                  <a14:compatExt spid="_x0000_s1130"/>
                </a:ext>
                <a:ext uri="{FF2B5EF4-FFF2-40B4-BE49-F238E27FC236}">
                  <a16:creationId xmlns:a16="http://schemas.microsoft.com/office/drawing/2014/main" id="{00000000-0008-0000-0100-0000E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10</xdr:col>
          <xdr:colOff>0</xdr:colOff>
          <xdr:row>199</xdr:row>
          <xdr:rowOff>0</xdr:rowOff>
        </xdr:to>
        <xdr:sp macro="" textlink="">
          <xdr:nvSpPr>
            <xdr:cNvPr id="1131" name="Button 107" hidden="1">
              <a:extLst>
                <a:ext uri="{63B3BB69-23CF-44E3-9099-C40C66FF867C}">
                  <a14:compatExt spid="_x0000_s1131"/>
                </a:ext>
                <a:ext uri="{FF2B5EF4-FFF2-40B4-BE49-F238E27FC236}">
                  <a16:creationId xmlns:a16="http://schemas.microsoft.com/office/drawing/2014/main" id="{00000000-0008-0000-0100-0000E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10</xdr:col>
          <xdr:colOff>0</xdr:colOff>
          <xdr:row>200</xdr:row>
          <xdr:rowOff>0</xdr:rowOff>
        </xdr:to>
        <xdr:sp macro="" textlink="">
          <xdr:nvSpPr>
            <xdr:cNvPr id="1132" name="Button 108" hidden="1">
              <a:extLst>
                <a:ext uri="{63B3BB69-23CF-44E3-9099-C40C66FF867C}">
                  <a14:compatExt spid="_x0000_s1132"/>
                </a:ext>
                <a:ext uri="{FF2B5EF4-FFF2-40B4-BE49-F238E27FC236}">
                  <a16:creationId xmlns:a16="http://schemas.microsoft.com/office/drawing/2014/main" id="{00000000-0008-0000-0100-0000E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10</xdr:col>
          <xdr:colOff>0</xdr:colOff>
          <xdr:row>201</xdr:row>
          <xdr:rowOff>0</xdr:rowOff>
        </xdr:to>
        <xdr:sp macro="" textlink="">
          <xdr:nvSpPr>
            <xdr:cNvPr id="1133" name="Button 109" hidden="1">
              <a:extLst>
                <a:ext uri="{63B3BB69-23CF-44E3-9099-C40C66FF867C}">
                  <a14:compatExt spid="_x0000_s1133"/>
                </a:ext>
                <a:ext uri="{FF2B5EF4-FFF2-40B4-BE49-F238E27FC236}">
                  <a16:creationId xmlns:a16="http://schemas.microsoft.com/office/drawing/2014/main" id="{00000000-0008-0000-0100-0000E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10</xdr:col>
          <xdr:colOff>0</xdr:colOff>
          <xdr:row>202</xdr:row>
          <xdr:rowOff>0</xdr:rowOff>
        </xdr:to>
        <xdr:sp macro="" textlink="">
          <xdr:nvSpPr>
            <xdr:cNvPr id="1134" name="Button 110" hidden="1">
              <a:extLst>
                <a:ext uri="{63B3BB69-23CF-44E3-9099-C40C66FF867C}">
                  <a14:compatExt spid="_x0000_s1134"/>
                </a:ext>
                <a:ext uri="{FF2B5EF4-FFF2-40B4-BE49-F238E27FC236}">
                  <a16:creationId xmlns:a16="http://schemas.microsoft.com/office/drawing/2014/main" id="{00000000-0008-0000-0100-0000E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10</xdr:col>
          <xdr:colOff>0</xdr:colOff>
          <xdr:row>203</xdr:row>
          <xdr:rowOff>0</xdr:rowOff>
        </xdr:to>
        <xdr:sp macro="" textlink="">
          <xdr:nvSpPr>
            <xdr:cNvPr id="1135" name="Button 111" hidden="1">
              <a:extLst>
                <a:ext uri="{63B3BB69-23CF-44E3-9099-C40C66FF867C}">
                  <a14:compatExt spid="_x0000_s1135"/>
                </a:ext>
                <a:ext uri="{FF2B5EF4-FFF2-40B4-BE49-F238E27FC236}">
                  <a16:creationId xmlns:a16="http://schemas.microsoft.com/office/drawing/2014/main" id="{00000000-0008-0000-0100-0000E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10</xdr:col>
          <xdr:colOff>0</xdr:colOff>
          <xdr:row>204</xdr:row>
          <xdr:rowOff>0</xdr:rowOff>
        </xdr:to>
        <xdr:sp macro="" textlink="">
          <xdr:nvSpPr>
            <xdr:cNvPr id="1136" name="Button 112" hidden="1">
              <a:extLst>
                <a:ext uri="{63B3BB69-23CF-44E3-9099-C40C66FF867C}">
                  <a14:compatExt spid="_x0000_s1136"/>
                </a:ext>
                <a:ext uri="{FF2B5EF4-FFF2-40B4-BE49-F238E27FC236}">
                  <a16:creationId xmlns:a16="http://schemas.microsoft.com/office/drawing/2014/main" id="{00000000-0008-0000-0100-0000E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1137" name="Button 113" hidden="1">
              <a:extLst>
                <a:ext uri="{63B3BB69-23CF-44E3-9099-C40C66FF867C}">
                  <a14:compatExt spid="_x0000_s1137"/>
                </a:ext>
                <a:ext uri="{FF2B5EF4-FFF2-40B4-BE49-F238E27FC236}">
                  <a16:creationId xmlns:a16="http://schemas.microsoft.com/office/drawing/2014/main" id="{00000000-0008-0000-0100-0000E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10</xdr:col>
          <xdr:colOff>0</xdr:colOff>
          <xdr:row>206</xdr:row>
          <xdr:rowOff>0</xdr:rowOff>
        </xdr:to>
        <xdr:sp macro="" textlink="">
          <xdr:nvSpPr>
            <xdr:cNvPr id="1138" name="Button 114" hidden="1">
              <a:extLst>
                <a:ext uri="{63B3BB69-23CF-44E3-9099-C40C66FF867C}">
                  <a14:compatExt spid="_x0000_s1138"/>
                </a:ext>
                <a:ext uri="{FF2B5EF4-FFF2-40B4-BE49-F238E27FC236}">
                  <a16:creationId xmlns:a16="http://schemas.microsoft.com/office/drawing/2014/main" id="{00000000-0008-0000-0100-0000E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10</xdr:col>
          <xdr:colOff>0</xdr:colOff>
          <xdr:row>207</xdr:row>
          <xdr:rowOff>0</xdr:rowOff>
        </xdr:to>
        <xdr:sp macro="" textlink="">
          <xdr:nvSpPr>
            <xdr:cNvPr id="1139" name="Button 115" hidden="1">
              <a:extLst>
                <a:ext uri="{63B3BB69-23CF-44E3-9099-C40C66FF867C}">
                  <a14:compatExt spid="_x0000_s1139"/>
                </a:ext>
                <a:ext uri="{FF2B5EF4-FFF2-40B4-BE49-F238E27FC236}">
                  <a16:creationId xmlns:a16="http://schemas.microsoft.com/office/drawing/2014/main" id="{00000000-0008-0000-0100-0000E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10</xdr:col>
          <xdr:colOff>0</xdr:colOff>
          <xdr:row>208</xdr:row>
          <xdr:rowOff>0</xdr:rowOff>
        </xdr:to>
        <xdr:sp macro="" textlink="">
          <xdr:nvSpPr>
            <xdr:cNvPr id="1140" name="Button 116" hidden="1">
              <a:extLst>
                <a:ext uri="{63B3BB69-23CF-44E3-9099-C40C66FF867C}">
                  <a14:compatExt spid="_x0000_s1140"/>
                </a:ext>
                <a:ext uri="{FF2B5EF4-FFF2-40B4-BE49-F238E27FC236}">
                  <a16:creationId xmlns:a16="http://schemas.microsoft.com/office/drawing/2014/main" id="{00000000-0008-0000-0100-0000E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10</xdr:col>
          <xdr:colOff>0</xdr:colOff>
          <xdr:row>209</xdr:row>
          <xdr:rowOff>0</xdr:rowOff>
        </xdr:to>
        <xdr:sp macro="" textlink="">
          <xdr:nvSpPr>
            <xdr:cNvPr id="1141" name="Button 117" hidden="1">
              <a:extLst>
                <a:ext uri="{63B3BB69-23CF-44E3-9099-C40C66FF867C}">
                  <a14:compatExt spid="_x0000_s1141"/>
                </a:ext>
                <a:ext uri="{FF2B5EF4-FFF2-40B4-BE49-F238E27FC236}">
                  <a16:creationId xmlns:a16="http://schemas.microsoft.com/office/drawing/2014/main" id="{00000000-0008-0000-0100-0000E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142" name="Button 118" hidden="1">
              <a:extLst>
                <a:ext uri="{63B3BB69-23CF-44E3-9099-C40C66FF867C}">
                  <a14:compatExt spid="_x0000_s1142"/>
                </a:ext>
                <a:ext uri="{FF2B5EF4-FFF2-40B4-BE49-F238E27FC236}">
                  <a16:creationId xmlns:a16="http://schemas.microsoft.com/office/drawing/2014/main" id="{00000000-0008-0000-0100-0000E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10</xdr:col>
          <xdr:colOff>0</xdr:colOff>
          <xdr:row>211</xdr:row>
          <xdr:rowOff>0</xdr:rowOff>
        </xdr:to>
        <xdr:sp macro="" textlink="">
          <xdr:nvSpPr>
            <xdr:cNvPr id="1143" name="Button 119" hidden="1">
              <a:extLst>
                <a:ext uri="{63B3BB69-23CF-44E3-9099-C40C66FF867C}">
                  <a14:compatExt spid="_x0000_s1143"/>
                </a:ext>
                <a:ext uri="{FF2B5EF4-FFF2-40B4-BE49-F238E27FC236}">
                  <a16:creationId xmlns:a16="http://schemas.microsoft.com/office/drawing/2014/main" id="{00000000-0008-0000-0100-0000E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10</xdr:col>
          <xdr:colOff>0</xdr:colOff>
          <xdr:row>212</xdr:row>
          <xdr:rowOff>0</xdr:rowOff>
        </xdr:to>
        <xdr:sp macro="" textlink="">
          <xdr:nvSpPr>
            <xdr:cNvPr id="1144" name="Button 120" hidden="1">
              <a:extLst>
                <a:ext uri="{63B3BB69-23CF-44E3-9099-C40C66FF867C}">
                  <a14:compatExt spid="_x0000_s1144"/>
                </a:ext>
                <a:ext uri="{FF2B5EF4-FFF2-40B4-BE49-F238E27FC236}">
                  <a16:creationId xmlns:a16="http://schemas.microsoft.com/office/drawing/2014/main" id="{00000000-0008-0000-0100-0000E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145" name="Button 121" hidden="1">
              <a:extLst>
                <a:ext uri="{63B3BB69-23CF-44E3-9099-C40C66FF867C}">
                  <a14:compatExt spid="_x0000_s1145"/>
                </a:ext>
                <a:ext uri="{FF2B5EF4-FFF2-40B4-BE49-F238E27FC236}">
                  <a16:creationId xmlns:a16="http://schemas.microsoft.com/office/drawing/2014/main" id="{00000000-0008-0000-0100-0000F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10</xdr:col>
          <xdr:colOff>0</xdr:colOff>
          <xdr:row>214</xdr:row>
          <xdr:rowOff>0</xdr:rowOff>
        </xdr:to>
        <xdr:sp macro="" textlink="">
          <xdr:nvSpPr>
            <xdr:cNvPr id="1146" name="Button 122" hidden="1">
              <a:extLst>
                <a:ext uri="{63B3BB69-23CF-44E3-9099-C40C66FF867C}">
                  <a14:compatExt spid="_x0000_s1146"/>
                </a:ext>
                <a:ext uri="{FF2B5EF4-FFF2-40B4-BE49-F238E27FC236}">
                  <a16:creationId xmlns:a16="http://schemas.microsoft.com/office/drawing/2014/main" id="{00000000-0008-0000-0100-0000F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10</xdr:col>
          <xdr:colOff>0</xdr:colOff>
          <xdr:row>215</xdr:row>
          <xdr:rowOff>0</xdr:rowOff>
        </xdr:to>
        <xdr:sp macro="" textlink="">
          <xdr:nvSpPr>
            <xdr:cNvPr id="1147" name="Button 123" hidden="1">
              <a:extLst>
                <a:ext uri="{63B3BB69-23CF-44E3-9099-C40C66FF867C}">
                  <a14:compatExt spid="_x0000_s1147"/>
                </a:ext>
                <a:ext uri="{FF2B5EF4-FFF2-40B4-BE49-F238E27FC236}">
                  <a16:creationId xmlns:a16="http://schemas.microsoft.com/office/drawing/2014/main" id="{00000000-0008-0000-0100-0000F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10</xdr:col>
          <xdr:colOff>0</xdr:colOff>
          <xdr:row>216</xdr:row>
          <xdr:rowOff>0</xdr:rowOff>
        </xdr:to>
        <xdr:sp macro="" textlink="">
          <xdr:nvSpPr>
            <xdr:cNvPr id="1148" name="Button 124" hidden="1">
              <a:extLst>
                <a:ext uri="{63B3BB69-23CF-44E3-9099-C40C66FF867C}">
                  <a14:compatExt spid="_x0000_s1148"/>
                </a:ext>
                <a:ext uri="{FF2B5EF4-FFF2-40B4-BE49-F238E27FC236}">
                  <a16:creationId xmlns:a16="http://schemas.microsoft.com/office/drawing/2014/main" id="{00000000-0008-0000-0100-0000F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10</xdr:col>
          <xdr:colOff>0</xdr:colOff>
          <xdr:row>217</xdr:row>
          <xdr:rowOff>0</xdr:rowOff>
        </xdr:to>
        <xdr:sp macro="" textlink="">
          <xdr:nvSpPr>
            <xdr:cNvPr id="1149" name="Button 125" hidden="1">
              <a:extLst>
                <a:ext uri="{63B3BB69-23CF-44E3-9099-C40C66FF867C}">
                  <a14:compatExt spid="_x0000_s1149"/>
                </a:ext>
                <a:ext uri="{FF2B5EF4-FFF2-40B4-BE49-F238E27FC236}">
                  <a16:creationId xmlns:a16="http://schemas.microsoft.com/office/drawing/2014/main" id="{00000000-0008-0000-0100-0000F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10</xdr:col>
          <xdr:colOff>0</xdr:colOff>
          <xdr:row>218</xdr:row>
          <xdr:rowOff>0</xdr:rowOff>
        </xdr:to>
        <xdr:sp macro="" textlink="">
          <xdr:nvSpPr>
            <xdr:cNvPr id="1150" name="Button 126" hidden="1">
              <a:extLst>
                <a:ext uri="{63B3BB69-23CF-44E3-9099-C40C66FF867C}">
                  <a14:compatExt spid="_x0000_s1150"/>
                </a:ext>
                <a:ext uri="{FF2B5EF4-FFF2-40B4-BE49-F238E27FC236}">
                  <a16:creationId xmlns:a16="http://schemas.microsoft.com/office/drawing/2014/main" id="{00000000-0008-0000-0100-0000F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10</xdr:col>
          <xdr:colOff>0</xdr:colOff>
          <xdr:row>219</xdr:row>
          <xdr:rowOff>0</xdr:rowOff>
        </xdr:to>
        <xdr:sp macro="" textlink="">
          <xdr:nvSpPr>
            <xdr:cNvPr id="1151" name="Button 127" hidden="1">
              <a:extLst>
                <a:ext uri="{63B3BB69-23CF-44E3-9099-C40C66FF867C}">
                  <a14:compatExt spid="_x0000_s1151"/>
                </a:ext>
                <a:ext uri="{FF2B5EF4-FFF2-40B4-BE49-F238E27FC236}">
                  <a16:creationId xmlns:a16="http://schemas.microsoft.com/office/drawing/2014/main" id="{00000000-0008-0000-0100-0000F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10</xdr:col>
          <xdr:colOff>0</xdr:colOff>
          <xdr:row>220</xdr:row>
          <xdr:rowOff>0</xdr:rowOff>
        </xdr:to>
        <xdr:sp macro="" textlink="">
          <xdr:nvSpPr>
            <xdr:cNvPr id="1152" name="Button 128" hidden="1">
              <a:extLst>
                <a:ext uri="{63B3BB69-23CF-44E3-9099-C40C66FF867C}">
                  <a14:compatExt spid="_x0000_s1152"/>
                </a:ext>
                <a:ext uri="{FF2B5EF4-FFF2-40B4-BE49-F238E27FC236}">
                  <a16:creationId xmlns:a16="http://schemas.microsoft.com/office/drawing/2014/main" id="{00000000-0008-0000-0100-0000F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10</xdr:col>
          <xdr:colOff>0</xdr:colOff>
          <xdr:row>221</xdr:row>
          <xdr:rowOff>0</xdr:rowOff>
        </xdr:to>
        <xdr:sp macro="" textlink="">
          <xdr:nvSpPr>
            <xdr:cNvPr id="1153" name="Button 129" hidden="1">
              <a:extLst>
                <a:ext uri="{63B3BB69-23CF-44E3-9099-C40C66FF867C}">
                  <a14:compatExt spid="_x0000_s1153"/>
                </a:ext>
                <a:ext uri="{FF2B5EF4-FFF2-40B4-BE49-F238E27FC236}">
                  <a16:creationId xmlns:a16="http://schemas.microsoft.com/office/drawing/2014/main" id="{00000000-0008-0000-0100-0000F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10</xdr:col>
          <xdr:colOff>0</xdr:colOff>
          <xdr:row>222</xdr:row>
          <xdr:rowOff>0</xdr:rowOff>
        </xdr:to>
        <xdr:sp macro="" textlink="">
          <xdr:nvSpPr>
            <xdr:cNvPr id="1154" name="Button 130" hidden="1">
              <a:extLst>
                <a:ext uri="{63B3BB69-23CF-44E3-9099-C40C66FF867C}">
                  <a14:compatExt spid="_x0000_s1154"/>
                </a:ext>
                <a:ext uri="{FF2B5EF4-FFF2-40B4-BE49-F238E27FC236}">
                  <a16:creationId xmlns:a16="http://schemas.microsoft.com/office/drawing/2014/main" id="{00000000-0008-0000-0100-0000F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10</xdr:col>
          <xdr:colOff>0</xdr:colOff>
          <xdr:row>223</xdr:row>
          <xdr:rowOff>0</xdr:rowOff>
        </xdr:to>
        <xdr:sp macro="" textlink="">
          <xdr:nvSpPr>
            <xdr:cNvPr id="1155" name="Button 131" hidden="1">
              <a:extLst>
                <a:ext uri="{63B3BB69-23CF-44E3-9099-C40C66FF867C}">
                  <a14:compatExt spid="_x0000_s1155"/>
                </a:ext>
                <a:ext uri="{FF2B5EF4-FFF2-40B4-BE49-F238E27FC236}">
                  <a16:creationId xmlns:a16="http://schemas.microsoft.com/office/drawing/2014/main" id="{00000000-0008-0000-0100-0000F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10</xdr:col>
          <xdr:colOff>0</xdr:colOff>
          <xdr:row>224</xdr:row>
          <xdr:rowOff>0</xdr:rowOff>
        </xdr:to>
        <xdr:sp macro="" textlink="">
          <xdr:nvSpPr>
            <xdr:cNvPr id="1156" name="Button 132" hidden="1">
              <a:extLst>
                <a:ext uri="{63B3BB69-23CF-44E3-9099-C40C66FF867C}">
                  <a14:compatExt spid="_x0000_s1156"/>
                </a:ext>
                <a:ext uri="{FF2B5EF4-FFF2-40B4-BE49-F238E27FC236}">
                  <a16:creationId xmlns:a16="http://schemas.microsoft.com/office/drawing/2014/main" id="{00000000-0008-0000-0100-0000F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10</xdr:col>
          <xdr:colOff>0</xdr:colOff>
          <xdr:row>225</xdr:row>
          <xdr:rowOff>0</xdr:rowOff>
        </xdr:to>
        <xdr:sp macro="" textlink="">
          <xdr:nvSpPr>
            <xdr:cNvPr id="1157" name="Button 133" hidden="1">
              <a:extLst>
                <a:ext uri="{63B3BB69-23CF-44E3-9099-C40C66FF867C}">
                  <a14:compatExt spid="_x0000_s1157"/>
                </a:ext>
                <a:ext uri="{FF2B5EF4-FFF2-40B4-BE49-F238E27FC236}">
                  <a16:creationId xmlns:a16="http://schemas.microsoft.com/office/drawing/2014/main" id="{00000000-0008-0000-0100-0000F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10</xdr:col>
          <xdr:colOff>0</xdr:colOff>
          <xdr:row>226</xdr:row>
          <xdr:rowOff>0</xdr:rowOff>
        </xdr:to>
        <xdr:sp macro="" textlink="">
          <xdr:nvSpPr>
            <xdr:cNvPr id="1158" name="Button 134" hidden="1">
              <a:extLst>
                <a:ext uri="{63B3BB69-23CF-44E3-9099-C40C66FF867C}">
                  <a14:compatExt spid="_x0000_s1158"/>
                </a:ext>
                <a:ext uri="{FF2B5EF4-FFF2-40B4-BE49-F238E27FC236}">
                  <a16:creationId xmlns:a16="http://schemas.microsoft.com/office/drawing/2014/main" id="{00000000-0008-0000-0100-0000F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10</xdr:col>
          <xdr:colOff>0</xdr:colOff>
          <xdr:row>227</xdr:row>
          <xdr:rowOff>0</xdr:rowOff>
        </xdr:to>
        <xdr:sp macro="" textlink="">
          <xdr:nvSpPr>
            <xdr:cNvPr id="1159" name="Button 135" hidden="1">
              <a:extLst>
                <a:ext uri="{63B3BB69-23CF-44E3-9099-C40C66FF867C}">
                  <a14:compatExt spid="_x0000_s1159"/>
                </a:ext>
                <a:ext uri="{FF2B5EF4-FFF2-40B4-BE49-F238E27FC236}">
                  <a16:creationId xmlns:a16="http://schemas.microsoft.com/office/drawing/2014/main" id="{00000000-0008-0000-0100-0000F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10</xdr:col>
          <xdr:colOff>0</xdr:colOff>
          <xdr:row>228</xdr:row>
          <xdr:rowOff>0</xdr:rowOff>
        </xdr:to>
        <xdr:sp macro="" textlink="">
          <xdr:nvSpPr>
            <xdr:cNvPr id="1160" name="Button 136" hidden="1">
              <a:extLst>
                <a:ext uri="{63B3BB69-23CF-44E3-9099-C40C66FF867C}">
                  <a14:compatExt spid="_x0000_s1160"/>
                </a:ext>
                <a:ext uri="{FF2B5EF4-FFF2-40B4-BE49-F238E27FC236}">
                  <a16:creationId xmlns:a16="http://schemas.microsoft.com/office/drawing/2014/main" id="{00000000-0008-0000-0100-0000F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10</xdr:col>
          <xdr:colOff>0</xdr:colOff>
          <xdr:row>229</xdr:row>
          <xdr:rowOff>0</xdr:rowOff>
        </xdr:to>
        <xdr:sp macro="" textlink="">
          <xdr:nvSpPr>
            <xdr:cNvPr id="1161" name="Button 137" hidden="1">
              <a:extLst>
                <a:ext uri="{63B3BB69-23CF-44E3-9099-C40C66FF867C}">
                  <a14:compatExt spid="_x0000_s1161"/>
                </a:ext>
                <a:ext uri="{FF2B5EF4-FFF2-40B4-BE49-F238E27FC236}">
                  <a16:creationId xmlns:a16="http://schemas.microsoft.com/office/drawing/2014/main" id="{00000000-0008-0000-0100-00000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10</xdr:col>
          <xdr:colOff>0</xdr:colOff>
          <xdr:row>239</xdr:row>
          <xdr:rowOff>0</xdr:rowOff>
        </xdr:to>
        <xdr:sp macro="" textlink="">
          <xdr:nvSpPr>
            <xdr:cNvPr id="1162" name="Button 138" hidden="1">
              <a:extLst>
                <a:ext uri="{63B3BB69-23CF-44E3-9099-C40C66FF867C}">
                  <a14:compatExt spid="_x0000_s1162"/>
                </a:ext>
                <a:ext uri="{FF2B5EF4-FFF2-40B4-BE49-F238E27FC236}">
                  <a16:creationId xmlns:a16="http://schemas.microsoft.com/office/drawing/2014/main" id="{00000000-0008-0000-0100-000016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10</xdr:col>
          <xdr:colOff>0</xdr:colOff>
          <xdr:row>240</xdr:row>
          <xdr:rowOff>0</xdr:rowOff>
        </xdr:to>
        <xdr:sp macro="" textlink="">
          <xdr:nvSpPr>
            <xdr:cNvPr id="1163" name="Button 139" hidden="1">
              <a:extLst>
                <a:ext uri="{63B3BB69-23CF-44E3-9099-C40C66FF867C}">
                  <a14:compatExt spid="_x0000_s1163"/>
                </a:ext>
                <a:ext uri="{FF2B5EF4-FFF2-40B4-BE49-F238E27FC236}">
                  <a16:creationId xmlns:a16="http://schemas.microsoft.com/office/drawing/2014/main" id="{00000000-0008-0000-0100-00001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1164" name="Button 140" hidden="1">
              <a:extLst>
                <a:ext uri="{63B3BB69-23CF-44E3-9099-C40C66FF867C}">
                  <a14:compatExt spid="_x0000_s1164"/>
                </a:ext>
                <a:ext uri="{FF2B5EF4-FFF2-40B4-BE49-F238E27FC236}">
                  <a16:creationId xmlns:a16="http://schemas.microsoft.com/office/drawing/2014/main" id="{00000000-0008-0000-0100-000018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10</xdr:col>
          <xdr:colOff>0</xdr:colOff>
          <xdr:row>241</xdr:row>
          <xdr:rowOff>0</xdr:rowOff>
        </xdr:to>
        <xdr:sp macro="" textlink="">
          <xdr:nvSpPr>
            <xdr:cNvPr id="1165" name="Button 141" hidden="1">
              <a:extLst>
                <a:ext uri="{63B3BB69-23CF-44E3-9099-C40C66FF867C}">
                  <a14:compatExt spid="_x0000_s1165"/>
                </a:ext>
                <a:ext uri="{FF2B5EF4-FFF2-40B4-BE49-F238E27FC236}">
                  <a16:creationId xmlns:a16="http://schemas.microsoft.com/office/drawing/2014/main" id="{00000000-0008-0000-0100-00001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242</xdr:row>
          <xdr:rowOff>0</xdr:rowOff>
        </xdr:to>
        <xdr:sp macro="" textlink="">
          <xdr:nvSpPr>
            <xdr:cNvPr id="1166" name="Button 142" hidden="1">
              <a:extLst>
                <a:ext uri="{63B3BB69-23CF-44E3-9099-C40C66FF867C}">
                  <a14:compatExt spid="_x0000_s1166"/>
                </a:ext>
                <a:ext uri="{FF2B5EF4-FFF2-40B4-BE49-F238E27FC236}">
                  <a16:creationId xmlns:a16="http://schemas.microsoft.com/office/drawing/2014/main" id="{00000000-0008-0000-0100-00001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10</xdr:col>
          <xdr:colOff>0</xdr:colOff>
          <xdr:row>243</xdr:row>
          <xdr:rowOff>0</xdr:rowOff>
        </xdr:to>
        <xdr:sp macro="" textlink="">
          <xdr:nvSpPr>
            <xdr:cNvPr id="1167" name="Button 143" hidden="1">
              <a:extLst>
                <a:ext uri="{63B3BB69-23CF-44E3-9099-C40C66FF867C}">
                  <a14:compatExt spid="_x0000_s1167"/>
                </a:ext>
                <a:ext uri="{FF2B5EF4-FFF2-40B4-BE49-F238E27FC236}">
                  <a16:creationId xmlns:a16="http://schemas.microsoft.com/office/drawing/2014/main" id="{00000000-0008-0000-0100-00001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10</xdr:col>
          <xdr:colOff>0</xdr:colOff>
          <xdr:row>244</xdr:row>
          <xdr:rowOff>0</xdr:rowOff>
        </xdr:to>
        <xdr:sp macro="" textlink="">
          <xdr:nvSpPr>
            <xdr:cNvPr id="1168" name="Button 144" hidden="1">
              <a:extLst>
                <a:ext uri="{63B3BB69-23CF-44E3-9099-C40C66FF867C}">
                  <a14:compatExt spid="_x0000_s1168"/>
                </a:ext>
                <a:ext uri="{FF2B5EF4-FFF2-40B4-BE49-F238E27FC236}">
                  <a16:creationId xmlns:a16="http://schemas.microsoft.com/office/drawing/2014/main" id="{00000000-0008-0000-0100-00001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10</xdr:col>
          <xdr:colOff>0</xdr:colOff>
          <xdr:row>245</xdr:row>
          <xdr:rowOff>0</xdr:rowOff>
        </xdr:to>
        <xdr:sp macro="" textlink="">
          <xdr:nvSpPr>
            <xdr:cNvPr id="1169" name="Button 145" hidden="1">
              <a:extLst>
                <a:ext uri="{63B3BB69-23CF-44E3-9099-C40C66FF867C}">
                  <a14:compatExt spid="_x0000_s1169"/>
                </a:ext>
                <a:ext uri="{FF2B5EF4-FFF2-40B4-BE49-F238E27FC236}">
                  <a16:creationId xmlns:a16="http://schemas.microsoft.com/office/drawing/2014/main" id="{00000000-0008-0000-0100-00001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10</xdr:col>
          <xdr:colOff>0</xdr:colOff>
          <xdr:row>246</xdr:row>
          <xdr:rowOff>0</xdr:rowOff>
        </xdr:to>
        <xdr:sp macro="" textlink="">
          <xdr:nvSpPr>
            <xdr:cNvPr id="1170" name="Button 146" hidden="1">
              <a:extLst>
                <a:ext uri="{63B3BB69-23CF-44E3-9099-C40C66FF867C}">
                  <a14:compatExt spid="_x0000_s1170"/>
                </a:ext>
                <a:ext uri="{FF2B5EF4-FFF2-40B4-BE49-F238E27FC236}">
                  <a16:creationId xmlns:a16="http://schemas.microsoft.com/office/drawing/2014/main" id="{00000000-0008-0000-0100-00001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10</xdr:col>
          <xdr:colOff>0</xdr:colOff>
          <xdr:row>247</xdr:row>
          <xdr:rowOff>0</xdr:rowOff>
        </xdr:to>
        <xdr:sp macro="" textlink="">
          <xdr:nvSpPr>
            <xdr:cNvPr id="1171" name="Button 147" hidden="1">
              <a:extLst>
                <a:ext uri="{63B3BB69-23CF-44E3-9099-C40C66FF867C}">
                  <a14:compatExt spid="_x0000_s1171"/>
                </a:ext>
                <a:ext uri="{FF2B5EF4-FFF2-40B4-BE49-F238E27FC236}">
                  <a16:creationId xmlns:a16="http://schemas.microsoft.com/office/drawing/2014/main" id="{00000000-0008-0000-0100-00001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10</xdr:col>
          <xdr:colOff>0</xdr:colOff>
          <xdr:row>248</xdr:row>
          <xdr:rowOff>0</xdr:rowOff>
        </xdr:to>
        <xdr:sp macro="" textlink="">
          <xdr:nvSpPr>
            <xdr:cNvPr id="1172" name="Button 148" hidden="1">
              <a:extLst>
                <a:ext uri="{63B3BB69-23CF-44E3-9099-C40C66FF867C}">
                  <a14:compatExt spid="_x0000_s1172"/>
                </a:ext>
                <a:ext uri="{FF2B5EF4-FFF2-40B4-BE49-F238E27FC236}">
                  <a16:creationId xmlns:a16="http://schemas.microsoft.com/office/drawing/2014/main" id="{00000000-0008-0000-0100-00002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10</xdr:col>
          <xdr:colOff>0</xdr:colOff>
          <xdr:row>249</xdr:row>
          <xdr:rowOff>0</xdr:rowOff>
        </xdr:to>
        <xdr:sp macro="" textlink="">
          <xdr:nvSpPr>
            <xdr:cNvPr id="1173" name="Button 149" hidden="1">
              <a:extLst>
                <a:ext uri="{63B3BB69-23CF-44E3-9099-C40C66FF867C}">
                  <a14:compatExt spid="_x0000_s1173"/>
                </a:ext>
                <a:ext uri="{FF2B5EF4-FFF2-40B4-BE49-F238E27FC236}">
                  <a16:creationId xmlns:a16="http://schemas.microsoft.com/office/drawing/2014/main" id="{00000000-0008-0000-0100-00002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10</xdr:col>
          <xdr:colOff>0</xdr:colOff>
          <xdr:row>250</xdr:row>
          <xdr:rowOff>0</xdr:rowOff>
        </xdr:to>
        <xdr:sp macro="" textlink="">
          <xdr:nvSpPr>
            <xdr:cNvPr id="1174" name="Button 150" hidden="1">
              <a:extLst>
                <a:ext uri="{63B3BB69-23CF-44E3-9099-C40C66FF867C}">
                  <a14:compatExt spid="_x0000_s1174"/>
                </a:ext>
                <a:ext uri="{FF2B5EF4-FFF2-40B4-BE49-F238E27FC236}">
                  <a16:creationId xmlns:a16="http://schemas.microsoft.com/office/drawing/2014/main" id="{00000000-0008-0000-0100-00002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10</xdr:col>
          <xdr:colOff>0</xdr:colOff>
          <xdr:row>251</xdr:row>
          <xdr:rowOff>0</xdr:rowOff>
        </xdr:to>
        <xdr:sp macro="" textlink="">
          <xdr:nvSpPr>
            <xdr:cNvPr id="1175" name="Button 151" hidden="1">
              <a:extLst>
                <a:ext uri="{63B3BB69-23CF-44E3-9099-C40C66FF867C}">
                  <a14:compatExt spid="_x0000_s1175"/>
                </a:ext>
                <a:ext uri="{FF2B5EF4-FFF2-40B4-BE49-F238E27FC236}">
                  <a16:creationId xmlns:a16="http://schemas.microsoft.com/office/drawing/2014/main" id="{00000000-0008-0000-0100-00002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10</xdr:col>
          <xdr:colOff>0</xdr:colOff>
          <xdr:row>252</xdr:row>
          <xdr:rowOff>0</xdr:rowOff>
        </xdr:to>
        <xdr:sp macro="" textlink="">
          <xdr:nvSpPr>
            <xdr:cNvPr id="1176" name="Button 152" hidden="1">
              <a:extLst>
                <a:ext uri="{63B3BB69-23CF-44E3-9099-C40C66FF867C}">
                  <a14:compatExt spid="_x0000_s1176"/>
                </a:ext>
                <a:ext uri="{FF2B5EF4-FFF2-40B4-BE49-F238E27FC236}">
                  <a16:creationId xmlns:a16="http://schemas.microsoft.com/office/drawing/2014/main" id="{00000000-0008-0000-0100-00002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1177" name="Button 153" hidden="1">
              <a:extLst>
                <a:ext uri="{63B3BB69-23CF-44E3-9099-C40C66FF867C}">
                  <a14:compatExt spid="_x0000_s1177"/>
                </a:ext>
                <a:ext uri="{FF2B5EF4-FFF2-40B4-BE49-F238E27FC236}">
                  <a16:creationId xmlns:a16="http://schemas.microsoft.com/office/drawing/2014/main" id="{00000000-0008-0000-0100-00002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1178" name="Button 154" hidden="1">
              <a:extLst>
                <a:ext uri="{63B3BB69-23CF-44E3-9099-C40C66FF867C}">
                  <a14:compatExt spid="_x0000_s1178"/>
                </a:ext>
                <a:ext uri="{FF2B5EF4-FFF2-40B4-BE49-F238E27FC236}">
                  <a16:creationId xmlns:a16="http://schemas.microsoft.com/office/drawing/2014/main" id="{00000000-0008-0000-0100-00002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1179" name="Button 155" hidden="1">
              <a:extLst>
                <a:ext uri="{63B3BB69-23CF-44E3-9099-C40C66FF867C}">
                  <a14:compatExt spid="_x0000_s1179"/>
                </a:ext>
                <a:ext uri="{FF2B5EF4-FFF2-40B4-BE49-F238E27FC236}">
                  <a16:creationId xmlns:a16="http://schemas.microsoft.com/office/drawing/2014/main" id="{00000000-0008-0000-0100-00002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10</xdr:col>
          <xdr:colOff>0</xdr:colOff>
          <xdr:row>256</xdr:row>
          <xdr:rowOff>0</xdr:rowOff>
        </xdr:to>
        <xdr:sp macro="" textlink="">
          <xdr:nvSpPr>
            <xdr:cNvPr id="1180" name="Button 156" hidden="1">
              <a:extLst>
                <a:ext uri="{63B3BB69-23CF-44E3-9099-C40C66FF867C}">
                  <a14:compatExt spid="_x0000_s1180"/>
                </a:ext>
                <a:ext uri="{FF2B5EF4-FFF2-40B4-BE49-F238E27FC236}">
                  <a16:creationId xmlns:a16="http://schemas.microsoft.com/office/drawing/2014/main" id="{00000000-0008-0000-0100-00002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1181" name="Button 157" hidden="1">
              <a:extLst>
                <a:ext uri="{63B3BB69-23CF-44E3-9099-C40C66FF867C}">
                  <a14:compatExt spid="_x0000_s1181"/>
                </a:ext>
                <a:ext uri="{FF2B5EF4-FFF2-40B4-BE49-F238E27FC236}">
                  <a16:creationId xmlns:a16="http://schemas.microsoft.com/office/drawing/2014/main" id="{00000000-0008-0000-0100-00002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10</xdr:col>
          <xdr:colOff>0</xdr:colOff>
          <xdr:row>258</xdr:row>
          <xdr:rowOff>0</xdr:rowOff>
        </xdr:to>
        <xdr:sp macro="" textlink="">
          <xdr:nvSpPr>
            <xdr:cNvPr id="1182" name="Button 158" hidden="1">
              <a:extLst>
                <a:ext uri="{63B3BB69-23CF-44E3-9099-C40C66FF867C}">
                  <a14:compatExt spid="_x0000_s1182"/>
                </a:ext>
                <a:ext uri="{FF2B5EF4-FFF2-40B4-BE49-F238E27FC236}">
                  <a16:creationId xmlns:a16="http://schemas.microsoft.com/office/drawing/2014/main" id="{00000000-0008-0000-0100-00002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10</xdr:col>
          <xdr:colOff>0</xdr:colOff>
          <xdr:row>259</xdr:row>
          <xdr:rowOff>0</xdr:rowOff>
        </xdr:to>
        <xdr:sp macro="" textlink="">
          <xdr:nvSpPr>
            <xdr:cNvPr id="1183" name="Button 159" hidden="1">
              <a:extLst>
                <a:ext uri="{63B3BB69-23CF-44E3-9099-C40C66FF867C}">
                  <a14:compatExt spid="_x0000_s1183"/>
                </a:ext>
                <a:ext uri="{FF2B5EF4-FFF2-40B4-BE49-F238E27FC236}">
                  <a16:creationId xmlns:a16="http://schemas.microsoft.com/office/drawing/2014/main" id="{00000000-0008-0000-0100-00002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10</xdr:col>
          <xdr:colOff>0</xdr:colOff>
          <xdr:row>260</xdr:row>
          <xdr:rowOff>0</xdr:rowOff>
        </xdr:to>
        <xdr:sp macro="" textlink="">
          <xdr:nvSpPr>
            <xdr:cNvPr id="1184" name="Button 160" hidden="1">
              <a:extLst>
                <a:ext uri="{63B3BB69-23CF-44E3-9099-C40C66FF867C}">
                  <a14:compatExt spid="_x0000_s1184"/>
                </a:ext>
                <a:ext uri="{FF2B5EF4-FFF2-40B4-BE49-F238E27FC236}">
                  <a16:creationId xmlns:a16="http://schemas.microsoft.com/office/drawing/2014/main" id="{00000000-0008-0000-0100-00002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10</xdr:col>
          <xdr:colOff>0</xdr:colOff>
          <xdr:row>261</xdr:row>
          <xdr:rowOff>0</xdr:rowOff>
        </xdr:to>
        <xdr:sp macro="" textlink="">
          <xdr:nvSpPr>
            <xdr:cNvPr id="1185" name="Button 161" hidden="1">
              <a:extLst>
                <a:ext uri="{63B3BB69-23CF-44E3-9099-C40C66FF867C}">
                  <a14:compatExt spid="_x0000_s1185"/>
                </a:ext>
                <a:ext uri="{FF2B5EF4-FFF2-40B4-BE49-F238E27FC236}">
                  <a16:creationId xmlns:a16="http://schemas.microsoft.com/office/drawing/2014/main" id="{00000000-0008-0000-0100-00002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10</xdr:col>
          <xdr:colOff>0</xdr:colOff>
          <xdr:row>262</xdr:row>
          <xdr:rowOff>0</xdr:rowOff>
        </xdr:to>
        <xdr:sp macro="" textlink="">
          <xdr:nvSpPr>
            <xdr:cNvPr id="1186" name="Button 162" hidden="1">
              <a:extLst>
                <a:ext uri="{63B3BB69-23CF-44E3-9099-C40C66FF867C}">
                  <a14:compatExt spid="_x0000_s1186"/>
                </a:ext>
                <a:ext uri="{FF2B5EF4-FFF2-40B4-BE49-F238E27FC236}">
                  <a16:creationId xmlns:a16="http://schemas.microsoft.com/office/drawing/2014/main" id="{00000000-0008-0000-0100-00002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10</xdr:col>
          <xdr:colOff>0</xdr:colOff>
          <xdr:row>263</xdr:row>
          <xdr:rowOff>0</xdr:rowOff>
        </xdr:to>
        <xdr:sp macro="" textlink="">
          <xdr:nvSpPr>
            <xdr:cNvPr id="1187" name="Button 163" hidden="1">
              <a:extLst>
                <a:ext uri="{63B3BB69-23CF-44E3-9099-C40C66FF867C}">
                  <a14:compatExt spid="_x0000_s1187"/>
                </a:ext>
                <a:ext uri="{FF2B5EF4-FFF2-40B4-BE49-F238E27FC236}">
                  <a16:creationId xmlns:a16="http://schemas.microsoft.com/office/drawing/2014/main" id="{00000000-0008-0000-0100-00002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10</xdr:col>
          <xdr:colOff>0</xdr:colOff>
          <xdr:row>264</xdr:row>
          <xdr:rowOff>0</xdr:rowOff>
        </xdr:to>
        <xdr:sp macro="" textlink="">
          <xdr:nvSpPr>
            <xdr:cNvPr id="1188" name="Button 164" hidden="1">
              <a:extLst>
                <a:ext uri="{63B3BB69-23CF-44E3-9099-C40C66FF867C}">
                  <a14:compatExt spid="_x0000_s1188"/>
                </a:ext>
                <a:ext uri="{FF2B5EF4-FFF2-40B4-BE49-F238E27FC236}">
                  <a16:creationId xmlns:a16="http://schemas.microsoft.com/office/drawing/2014/main" id="{00000000-0008-0000-0100-00003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10</xdr:col>
          <xdr:colOff>0</xdr:colOff>
          <xdr:row>265</xdr:row>
          <xdr:rowOff>0</xdr:rowOff>
        </xdr:to>
        <xdr:sp macro="" textlink="">
          <xdr:nvSpPr>
            <xdr:cNvPr id="1189" name="Button 165" hidden="1">
              <a:extLst>
                <a:ext uri="{63B3BB69-23CF-44E3-9099-C40C66FF867C}">
                  <a14:compatExt spid="_x0000_s1189"/>
                </a:ext>
                <a:ext uri="{FF2B5EF4-FFF2-40B4-BE49-F238E27FC236}">
                  <a16:creationId xmlns:a16="http://schemas.microsoft.com/office/drawing/2014/main" id="{00000000-0008-0000-0100-00003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10</xdr:col>
          <xdr:colOff>0</xdr:colOff>
          <xdr:row>266</xdr:row>
          <xdr:rowOff>0</xdr:rowOff>
        </xdr:to>
        <xdr:sp macro="" textlink="">
          <xdr:nvSpPr>
            <xdr:cNvPr id="1190" name="Button 166" hidden="1">
              <a:extLst>
                <a:ext uri="{63B3BB69-23CF-44E3-9099-C40C66FF867C}">
                  <a14:compatExt spid="_x0000_s1190"/>
                </a:ext>
                <a:ext uri="{FF2B5EF4-FFF2-40B4-BE49-F238E27FC236}">
                  <a16:creationId xmlns:a16="http://schemas.microsoft.com/office/drawing/2014/main" id="{00000000-0008-0000-0100-00003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10</xdr:col>
          <xdr:colOff>0</xdr:colOff>
          <xdr:row>267</xdr:row>
          <xdr:rowOff>0</xdr:rowOff>
        </xdr:to>
        <xdr:sp macro="" textlink="">
          <xdr:nvSpPr>
            <xdr:cNvPr id="1191" name="Button 167" hidden="1">
              <a:extLst>
                <a:ext uri="{63B3BB69-23CF-44E3-9099-C40C66FF867C}">
                  <a14:compatExt spid="_x0000_s1191"/>
                </a:ext>
                <a:ext uri="{FF2B5EF4-FFF2-40B4-BE49-F238E27FC236}">
                  <a16:creationId xmlns:a16="http://schemas.microsoft.com/office/drawing/2014/main" id="{00000000-0008-0000-0100-00003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10</xdr:col>
          <xdr:colOff>0</xdr:colOff>
          <xdr:row>268</xdr:row>
          <xdr:rowOff>0</xdr:rowOff>
        </xdr:to>
        <xdr:sp macro="" textlink="">
          <xdr:nvSpPr>
            <xdr:cNvPr id="1192" name="Button 168" hidden="1">
              <a:extLst>
                <a:ext uri="{63B3BB69-23CF-44E3-9099-C40C66FF867C}">
                  <a14:compatExt spid="_x0000_s1192"/>
                </a:ext>
                <a:ext uri="{FF2B5EF4-FFF2-40B4-BE49-F238E27FC236}">
                  <a16:creationId xmlns:a16="http://schemas.microsoft.com/office/drawing/2014/main" id="{00000000-0008-0000-0100-00003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10</xdr:col>
          <xdr:colOff>0</xdr:colOff>
          <xdr:row>269</xdr:row>
          <xdr:rowOff>0</xdr:rowOff>
        </xdr:to>
        <xdr:sp macro="" textlink="">
          <xdr:nvSpPr>
            <xdr:cNvPr id="1193" name="Button 169" hidden="1">
              <a:extLst>
                <a:ext uri="{63B3BB69-23CF-44E3-9099-C40C66FF867C}">
                  <a14:compatExt spid="_x0000_s1193"/>
                </a:ext>
                <a:ext uri="{FF2B5EF4-FFF2-40B4-BE49-F238E27FC236}">
                  <a16:creationId xmlns:a16="http://schemas.microsoft.com/office/drawing/2014/main" id="{00000000-0008-0000-0100-00003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10</xdr:col>
          <xdr:colOff>0</xdr:colOff>
          <xdr:row>270</xdr:row>
          <xdr:rowOff>0</xdr:rowOff>
        </xdr:to>
        <xdr:sp macro="" textlink="">
          <xdr:nvSpPr>
            <xdr:cNvPr id="1194" name="Button 170" hidden="1">
              <a:extLst>
                <a:ext uri="{63B3BB69-23CF-44E3-9099-C40C66FF867C}">
                  <a14:compatExt spid="_x0000_s1194"/>
                </a:ext>
                <a:ext uri="{FF2B5EF4-FFF2-40B4-BE49-F238E27FC236}">
                  <a16:creationId xmlns:a16="http://schemas.microsoft.com/office/drawing/2014/main" id="{00000000-0008-0000-0100-00003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10</xdr:col>
          <xdr:colOff>0</xdr:colOff>
          <xdr:row>271</xdr:row>
          <xdr:rowOff>0</xdr:rowOff>
        </xdr:to>
        <xdr:sp macro="" textlink="">
          <xdr:nvSpPr>
            <xdr:cNvPr id="1195" name="Button 171" hidden="1">
              <a:extLst>
                <a:ext uri="{63B3BB69-23CF-44E3-9099-C40C66FF867C}">
                  <a14:compatExt spid="_x0000_s1195"/>
                </a:ext>
                <a:ext uri="{FF2B5EF4-FFF2-40B4-BE49-F238E27FC236}">
                  <a16:creationId xmlns:a16="http://schemas.microsoft.com/office/drawing/2014/main" id="{00000000-0008-0000-0100-00003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10</xdr:col>
          <xdr:colOff>0</xdr:colOff>
          <xdr:row>272</xdr:row>
          <xdr:rowOff>0</xdr:rowOff>
        </xdr:to>
        <xdr:sp macro="" textlink="">
          <xdr:nvSpPr>
            <xdr:cNvPr id="1196" name="Button 172" hidden="1">
              <a:extLst>
                <a:ext uri="{63B3BB69-23CF-44E3-9099-C40C66FF867C}">
                  <a14:compatExt spid="_x0000_s1196"/>
                </a:ext>
                <a:ext uri="{FF2B5EF4-FFF2-40B4-BE49-F238E27FC236}">
                  <a16:creationId xmlns:a16="http://schemas.microsoft.com/office/drawing/2014/main" id="{00000000-0008-0000-0100-00003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10</xdr:col>
          <xdr:colOff>0</xdr:colOff>
          <xdr:row>273</xdr:row>
          <xdr:rowOff>0</xdr:rowOff>
        </xdr:to>
        <xdr:sp macro="" textlink="">
          <xdr:nvSpPr>
            <xdr:cNvPr id="1197" name="Button 173" hidden="1">
              <a:extLst>
                <a:ext uri="{63B3BB69-23CF-44E3-9099-C40C66FF867C}">
                  <a14:compatExt spid="_x0000_s1197"/>
                </a:ext>
                <a:ext uri="{FF2B5EF4-FFF2-40B4-BE49-F238E27FC236}">
                  <a16:creationId xmlns:a16="http://schemas.microsoft.com/office/drawing/2014/main" id="{00000000-0008-0000-0100-00003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10</xdr:col>
          <xdr:colOff>0</xdr:colOff>
          <xdr:row>274</xdr:row>
          <xdr:rowOff>0</xdr:rowOff>
        </xdr:to>
        <xdr:sp macro="" textlink="">
          <xdr:nvSpPr>
            <xdr:cNvPr id="1198" name="Button 174" hidden="1">
              <a:extLst>
                <a:ext uri="{63B3BB69-23CF-44E3-9099-C40C66FF867C}">
                  <a14:compatExt spid="_x0000_s1198"/>
                </a:ext>
                <a:ext uri="{FF2B5EF4-FFF2-40B4-BE49-F238E27FC236}">
                  <a16:creationId xmlns:a16="http://schemas.microsoft.com/office/drawing/2014/main" id="{00000000-0008-0000-0100-00003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10</xdr:col>
          <xdr:colOff>0</xdr:colOff>
          <xdr:row>275</xdr:row>
          <xdr:rowOff>0</xdr:rowOff>
        </xdr:to>
        <xdr:sp macro="" textlink="">
          <xdr:nvSpPr>
            <xdr:cNvPr id="1199" name="Button 175" hidden="1">
              <a:extLst>
                <a:ext uri="{63B3BB69-23CF-44E3-9099-C40C66FF867C}">
                  <a14:compatExt spid="_x0000_s1199"/>
                </a:ext>
                <a:ext uri="{FF2B5EF4-FFF2-40B4-BE49-F238E27FC236}">
                  <a16:creationId xmlns:a16="http://schemas.microsoft.com/office/drawing/2014/main" id="{00000000-0008-0000-0100-00003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276</xdr:row>
          <xdr:rowOff>0</xdr:rowOff>
        </xdr:to>
        <xdr:sp macro="" textlink="">
          <xdr:nvSpPr>
            <xdr:cNvPr id="1200" name="Button 176" hidden="1">
              <a:extLst>
                <a:ext uri="{63B3BB69-23CF-44E3-9099-C40C66FF867C}">
                  <a14:compatExt spid="_x0000_s1200"/>
                </a:ext>
                <a:ext uri="{FF2B5EF4-FFF2-40B4-BE49-F238E27FC236}">
                  <a16:creationId xmlns:a16="http://schemas.microsoft.com/office/drawing/2014/main" id="{00000000-0008-0000-0100-00003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10</xdr:col>
          <xdr:colOff>0</xdr:colOff>
          <xdr:row>277</xdr:row>
          <xdr:rowOff>0</xdr:rowOff>
        </xdr:to>
        <xdr:sp macro="" textlink="">
          <xdr:nvSpPr>
            <xdr:cNvPr id="1201" name="Button 177" hidden="1">
              <a:extLst>
                <a:ext uri="{63B3BB69-23CF-44E3-9099-C40C66FF867C}">
                  <a14:compatExt spid="_x0000_s1201"/>
                </a:ext>
                <a:ext uri="{FF2B5EF4-FFF2-40B4-BE49-F238E27FC236}">
                  <a16:creationId xmlns:a16="http://schemas.microsoft.com/office/drawing/2014/main" id="{00000000-0008-0000-0100-00003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10</xdr:col>
          <xdr:colOff>0</xdr:colOff>
          <xdr:row>287</xdr:row>
          <xdr:rowOff>0</xdr:rowOff>
        </xdr:to>
        <xdr:sp macro="" textlink="">
          <xdr:nvSpPr>
            <xdr:cNvPr id="1202" name="Button 178" hidden="1">
              <a:extLst>
                <a:ext uri="{63B3BB69-23CF-44E3-9099-C40C66FF867C}">
                  <a14:compatExt spid="_x0000_s1202"/>
                </a:ext>
                <a:ext uri="{FF2B5EF4-FFF2-40B4-BE49-F238E27FC236}">
                  <a16:creationId xmlns:a16="http://schemas.microsoft.com/office/drawing/2014/main" id="{00000000-0008-0000-0100-000090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10</xdr:col>
          <xdr:colOff>0</xdr:colOff>
          <xdr:row>280</xdr:row>
          <xdr:rowOff>0</xdr:rowOff>
        </xdr:to>
        <xdr:sp macro="" textlink="">
          <xdr:nvSpPr>
            <xdr:cNvPr id="1203" name="Button 179" hidden="1">
              <a:extLst>
                <a:ext uri="{63B3BB69-23CF-44E3-9099-C40C66FF867C}">
                  <a14:compatExt spid="_x0000_s1203"/>
                </a:ext>
                <a:ext uri="{FF2B5EF4-FFF2-40B4-BE49-F238E27FC236}">
                  <a16:creationId xmlns:a16="http://schemas.microsoft.com/office/drawing/2014/main" id="{00000000-0008-0000-0100-000092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288</xdr:row>
          <xdr:rowOff>0</xdr:rowOff>
        </xdr:to>
        <xdr:sp macro="" textlink="">
          <xdr:nvSpPr>
            <xdr:cNvPr id="1204" name="Button 180" hidden="1">
              <a:extLst>
                <a:ext uri="{63B3BB69-23CF-44E3-9099-C40C66FF867C}">
                  <a14:compatExt spid="_x0000_s1204"/>
                </a:ext>
                <a:ext uri="{FF2B5EF4-FFF2-40B4-BE49-F238E27FC236}">
                  <a16:creationId xmlns:a16="http://schemas.microsoft.com/office/drawing/2014/main" id="{00000000-0008-0000-0100-00009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10</xdr:col>
          <xdr:colOff>0</xdr:colOff>
          <xdr:row>289</xdr:row>
          <xdr:rowOff>0</xdr:rowOff>
        </xdr:to>
        <xdr:sp macro="" textlink="">
          <xdr:nvSpPr>
            <xdr:cNvPr id="1205" name="Button 181" hidden="1">
              <a:extLst>
                <a:ext uri="{63B3BB69-23CF-44E3-9099-C40C66FF867C}">
                  <a14:compatExt spid="_x0000_s1205"/>
                </a:ext>
                <a:ext uri="{FF2B5EF4-FFF2-40B4-BE49-F238E27FC236}">
                  <a16:creationId xmlns:a16="http://schemas.microsoft.com/office/drawing/2014/main" id="{00000000-0008-0000-0100-00009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10</xdr:col>
          <xdr:colOff>0</xdr:colOff>
          <xdr:row>290</xdr:row>
          <xdr:rowOff>0</xdr:rowOff>
        </xdr:to>
        <xdr:sp macro="" textlink="">
          <xdr:nvSpPr>
            <xdr:cNvPr id="1206" name="Button 182" hidden="1">
              <a:extLst>
                <a:ext uri="{63B3BB69-23CF-44E3-9099-C40C66FF867C}">
                  <a14:compatExt spid="_x0000_s1206"/>
                </a:ext>
                <a:ext uri="{FF2B5EF4-FFF2-40B4-BE49-F238E27FC236}">
                  <a16:creationId xmlns:a16="http://schemas.microsoft.com/office/drawing/2014/main" id="{00000000-0008-0000-0100-00009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10</xdr:col>
          <xdr:colOff>0</xdr:colOff>
          <xdr:row>291</xdr:row>
          <xdr:rowOff>0</xdr:rowOff>
        </xdr:to>
        <xdr:sp macro="" textlink="">
          <xdr:nvSpPr>
            <xdr:cNvPr id="1207" name="Button 183" hidden="1">
              <a:extLst>
                <a:ext uri="{63B3BB69-23CF-44E3-9099-C40C66FF867C}">
                  <a14:compatExt spid="_x0000_s1207"/>
                </a:ext>
                <a:ext uri="{FF2B5EF4-FFF2-40B4-BE49-F238E27FC236}">
                  <a16:creationId xmlns:a16="http://schemas.microsoft.com/office/drawing/2014/main" id="{00000000-0008-0000-0100-00009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10</xdr:col>
          <xdr:colOff>0</xdr:colOff>
          <xdr:row>292</xdr:row>
          <xdr:rowOff>0</xdr:rowOff>
        </xdr:to>
        <xdr:sp macro="" textlink="">
          <xdr:nvSpPr>
            <xdr:cNvPr id="1208" name="Button 184" hidden="1">
              <a:extLst>
                <a:ext uri="{63B3BB69-23CF-44E3-9099-C40C66FF867C}">
                  <a14:compatExt spid="_x0000_s1208"/>
                </a:ext>
                <a:ext uri="{FF2B5EF4-FFF2-40B4-BE49-F238E27FC236}">
                  <a16:creationId xmlns:a16="http://schemas.microsoft.com/office/drawing/2014/main" id="{00000000-0008-0000-0100-00009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10</xdr:col>
          <xdr:colOff>0</xdr:colOff>
          <xdr:row>293</xdr:row>
          <xdr:rowOff>0</xdr:rowOff>
        </xdr:to>
        <xdr:sp macro="" textlink="">
          <xdr:nvSpPr>
            <xdr:cNvPr id="1209" name="Button 185" hidden="1">
              <a:extLst>
                <a:ext uri="{63B3BB69-23CF-44E3-9099-C40C66FF867C}">
                  <a14:compatExt spid="_x0000_s1209"/>
                </a:ext>
                <a:ext uri="{FF2B5EF4-FFF2-40B4-BE49-F238E27FC236}">
                  <a16:creationId xmlns:a16="http://schemas.microsoft.com/office/drawing/2014/main" id="{00000000-0008-0000-0100-00009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10</xdr:col>
          <xdr:colOff>0</xdr:colOff>
          <xdr:row>294</xdr:row>
          <xdr:rowOff>0</xdr:rowOff>
        </xdr:to>
        <xdr:sp macro="" textlink="">
          <xdr:nvSpPr>
            <xdr:cNvPr id="1210" name="Button 186" hidden="1">
              <a:extLst>
                <a:ext uri="{63B3BB69-23CF-44E3-9099-C40C66FF867C}">
                  <a14:compatExt spid="_x0000_s1210"/>
                </a:ext>
                <a:ext uri="{FF2B5EF4-FFF2-40B4-BE49-F238E27FC236}">
                  <a16:creationId xmlns:a16="http://schemas.microsoft.com/office/drawing/2014/main" id="{00000000-0008-0000-0100-00009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10</xdr:col>
          <xdr:colOff>0</xdr:colOff>
          <xdr:row>295</xdr:row>
          <xdr:rowOff>0</xdr:rowOff>
        </xdr:to>
        <xdr:sp macro="" textlink="">
          <xdr:nvSpPr>
            <xdr:cNvPr id="1211" name="Button 187" hidden="1">
              <a:extLst>
                <a:ext uri="{63B3BB69-23CF-44E3-9099-C40C66FF867C}">
                  <a14:compatExt spid="_x0000_s1211"/>
                </a:ext>
                <a:ext uri="{FF2B5EF4-FFF2-40B4-BE49-F238E27FC236}">
                  <a16:creationId xmlns:a16="http://schemas.microsoft.com/office/drawing/2014/main" id="{00000000-0008-0000-0100-00009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10</xdr:col>
          <xdr:colOff>0</xdr:colOff>
          <xdr:row>296</xdr:row>
          <xdr:rowOff>0</xdr:rowOff>
        </xdr:to>
        <xdr:sp macro="" textlink="">
          <xdr:nvSpPr>
            <xdr:cNvPr id="1212" name="Button 188" hidden="1">
              <a:extLst>
                <a:ext uri="{63B3BB69-23CF-44E3-9099-C40C66FF867C}">
                  <a14:compatExt spid="_x0000_s1212"/>
                </a:ext>
                <a:ext uri="{FF2B5EF4-FFF2-40B4-BE49-F238E27FC236}">
                  <a16:creationId xmlns:a16="http://schemas.microsoft.com/office/drawing/2014/main" id="{00000000-0008-0000-0100-00009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10</xdr:col>
          <xdr:colOff>0</xdr:colOff>
          <xdr:row>297</xdr:row>
          <xdr:rowOff>0</xdr:rowOff>
        </xdr:to>
        <xdr:sp macro="" textlink="">
          <xdr:nvSpPr>
            <xdr:cNvPr id="1213" name="Button 189" hidden="1">
              <a:extLst>
                <a:ext uri="{63B3BB69-23CF-44E3-9099-C40C66FF867C}">
                  <a14:compatExt spid="_x0000_s1213"/>
                </a:ext>
                <a:ext uri="{FF2B5EF4-FFF2-40B4-BE49-F238E27FC236}">
                  <a16:creationId xmlns:a16="http://schemas.microsoft.com/office/drawing/2014/main" id="{00000000-0008-0000-0100-0000A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10</xdr:col>
          <xdr:colOff>0</xdr:colOff>
          <xdr:row>298</xdr:row>
          <xdr:rowOff>0</xdr:rowOff>
        </xdr:to>
        <xdr:sp macro="" textlink="">
          <xdr:nvSpPr>
            <xdr:cNvPr id="1214" name="Button 190" hidden="1">
              <a:extLst>
                <a:ext uri="{63B3BB69-23CF-44E3-9099-C40C66FF867C}">
                  <a14:compatExt spid="_x0000_s1214"/>
                </a:ext>
                <a:ext uri="{FF2B5EF4-FFF2-40B4-BE49-F238E27FC236}">
                  <a16:creationId xmlns:a16="http://schemas.microsoft.com/office/drawing/2014/main" id="{00000000-0008-0000-0100-0000A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10</xdr:col>
          <xdr:colOff>0</xdr:colOff>
          <xdr:row>299</xdr:row>
          <xdr:rowOff>0</xdr:rowOff>
        </xdr:to>
        <xdr:sp macro="" textlink="">
          <xdr:nvSpPr>
            <xdr:cNvPr id="1215" name="Button 191" hidden="1">
              <a:extLst>
                <a:ext uri="{63B3BB69-23CF-44E3-9099-C40C66FF867C}">
                  <a14:compatExt spid="_x0000_s1215"/>
                </a:ext>
                <a:ext uri="{FF2B5EF4-FFF2-40B4-BE49-F238E27FC236}">
                  <a16:creationId xmlns:a16="http://schemas.microsoft.com/office/drawing/2014/main" id="{00000000-0008-0000-0100-0000A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216" name="Button 192" hidden="1">
              <a:extLst>
                <a:ext uri="{63B3BB69-23CF-44E3-9099-C40C66FF867C}">
                  <a14:compatExt spid="_x0000_s1216"/>
                </a:ext>
                <a:ext uri="{FF2B5EF4-FFF2-40B4-BE49-F238E27FC236}">
                  <a16:creationId xmlns:a16="http://schemas.microsoft.com/office/drawing/2014/main" id="{00000000-0008-0000-0100-0000A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10</xdr:col>
          <xdr:colOff>0</xdr:colOff>
          <xdr:row>301</xdr:row>
          <xdr:rowOff>0</xdr:rowOff>
        </xdr:to>
        <xdr:sp macro="" textlink="">
          <xdr:nvSpPr>
            <xdr:cNvPr id="1217" name="Button 193" hidden="1">
              <a:extLst>
                <a:ext uri="{63B3BB69-23CF-44E3-9099-C40C66FF867C}">
                  <a14:compatExt spid="_x0000_s1217"/>
                </a:ext>
                <a:ext uri="{FF2B5EF4-FFF2-40B4-BE49-F238E27FC236}">
                  <a16:creationId xmlns:a16="http://schemas.microsoft.com/office/drawing/2014/main" id="{00000000-0008-0000-0100-0000A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10</xdr:col>
          <xdr:colOff>0</xdr:colOff>
          <xdr:row>302</xdr:row>
          <xdr:rowOff>0</xdr:rowOff>
        </xdr:to>
        <xdr:sp macro="" textlink="">
          <xdr:nvSpPr>
            <xdr:cNvPr id="1218" name="Button 194" hidden="1">
              <a:extLst>
                <a:ext uri="{63B3BB69-23CF-44E3-9099-C40C66FF867C}">
                  <a14:compatExt spid="_x0000_s1218"/>
                </a:ext>
                <a:ext uri="{FF2B5EF4-FFF2-40B4-BE49-F238E27FC236}">
                  <a16:creationId xmlns:a16="http://schemas.microsoft.com/office/drawing/2014/main" id="{00000000-0008-0000-0100-0000A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10</xdr:col>
          <xdr:colOff>0</xdr:colOff>
          <xdr:row>303</xdr:row>
          <xdr:rowOff>0</xdr:rowOff>
        </xdr:to>
        <xdr:sp macro="" textlink="">
          <xdr:nvSpPr>
            <xdr:cNvPr id="1219" name="Button 195" hidden="1">
              <a:extLst>
                <a:ext uri="{63B3BB69-23CF-44E3-9099-C40C66FF867C}">
                  <a14:compatExt spid="_x0000_s1219"/>
                </a:ext>
                <a:ext uri="{FF2B5EF4-FFF2-40B4-BE49-F238E27FC236}">
                  <a16:creationId xmlns:a16="http://schemas.microsoft.com/office/drawing/2014/main" id="{00000000-0008-0000-0100-0000A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10</xdr:col>
          <xdr:colOff>0</xdr:colOff>
          <xdr:row>304</xdr:row>
          <xdr:rowOff>0</xdr:rowOff>
        </xdr:to>
        <xdr:sp macro="" textlink="">
          <xdr:nvSpPr>
            <xdr:cNvPr id="1220" name="Button 196" hidden="1">
              <a:extLst>
                <a:ext uri="{63B3BB69-23CF-44E3-9099-C40C66FF867C}">
                  <a14:compatExt spid="_x0000_s1220"/>
                </a:ext>
                <a:ext uri="{FF2B5EF4-FFF2-40B4-BE49-F238E27FC236}">
                  <a16:creationId xmlns:a16="http://schemas.microsoft.com/office/drawing/2014/main" id="{00000000-0008-0000-0100-0000A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10</xdr:col>
          <xdr:colOff>0</xdr:colOff>
          <xdr:row>305</xdr:row>
          <xdr:rowOff>0</xdr:rowOff>
        </xdr:to>
        <xdr:sp macro="" textlink="">
          <xdr:nvSpPr>
            <xdr:cNvPr id="1221" name="Button 197" hidden="1">
              <a:extLst>
                <a:ext uri="{63B3BB69-23CF-44E3-9099-C40C66FF867C}">
                  <a14:compatExt spid="_x0000_s1221"/>
                </a:ext>
                <a:ext uri="{FF2B5EF4-FFF2-40B4-BE49-F238E27FC236}">
                  <a16:creationId xmlns:a16="http://schemas.microsoft.com/office/drawing/2014/main" id="{00000000-0008-0000-0100-0000A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10</xdr:col>
          <xdr:colOff>0</xdr:colOff>
          <xdr:row>306</xdr:row>
          <xdr:rowOff>0</xdr:rowOff>
        </xdr:to>
        <xdr:sp macro="" textlink="">
          <xdr:nvSpPr>
            <xdr:cNvPr id="1222" name="Button 198" hidden="1">
              <a:extLst>
                <a:ext uri="{63B3BB69-23CF-44E3-9099-C40C66FF867C}">
                  <a14:compatExt spid="_x0000_s1222"/>
                </a:ext>
                <a:ext uri="{FF2B5EF4-FFF2-40B4-BE49-F238E27FC236}">
                  <a16:creationId xmlns:a16="http://schemas.microsoft.com/office/drawing/2014/main" id="{00000000-0008-0000-0100-0000A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10</xdr:col>
          <xdr:colOff>0</xdr:colOff>
          <xdr:row>307</xdr:row>
          <xdr:rowOff>0</xdr:rowOff>
        </xdr:to>
        <xdr:sp macro="" textlink="">
          <xdr:nvSpPr>
            <xdr:cNvPr id="1223" name="Button 199" hidden="1">
              <a:extLst>
                <a:ext uri="{63B3BB69-23CF-44E3-9099-C40C66FF867C}">
                  <a14:compatExt spid="_x0000_s1223"/>
                </a:ext>
                <a:ext uri="{FF2B5EF4-FFF2-40B4-BE49-F238E27FC236}">
                  <a16:creationId xmlns:a16="http://schemas.microsoft.com/office/drawing/2014/main" id="{00000000-0008-0000-0100-0000A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10</xdr:col>
          <xdr:colOff>0</xdr:colOff>
          <xdr:row>308</xdr:row>
          <xdr:rowOff>0</xdr:rowOff>
        </xdr:to>
        <xdr:sp macro="" textlink="">
          <xdr:nvSpPr>
            <xdr:cNvPr id="1224" name="Button 200" hidden="1">
              <a:extLst>
                <a:ext uri="{63B3BB69-23CF-44E3-9099-C40C66FF867C}">
                  <a14:compatExt spid="_x0000_s1224"/>
                </a:ext>
                <a:ext uri="{FF2B5EF4-FFF2-40B4-BE49-F238E27FC236}">
                  <a16:creationId xmlns:a16="http://schemas.microsoft.com/office/drawing/2014/main" id="{00000000-0008-0000-0100-0000A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10</xdr:col>
          <xdr:colOff>0</xdr:colOff>
          <xdr:row>309</xdr:row>
          <xdr:rowOff>0</xdr:rowOff>
        </xdr:to>
        <xdr:sp macro="" textlink="">
          <xdr:nvSpPr>
            <xdr:cNvPr id="1225" name="Button 201" hidden="1">
              <a:extLst>
                <a:ext uri="{63B3BB69-23CF-44E3-9099-C40C66FF867C}">
                  <a14:compatExt spid="_x0000_s1225"/>
                </a:ext>
                <a:ext uri="{FF2B5EF4-FFF2-40B4-BE49-F238E27FC236}">
                  <a16:creationId xmlns:a16="http://schemas.microsoft.com/office/drawing/2014/main" id="{00000000-0008-0000-0100-0000A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10</xdr:col>
          <xdr:colOff>0</xdr:colOff>
          <xdr:row>310</xdr:row>
          <xdr:rowOff>0</xdr:rowOff>
        </xdr:to>
        <xdr:sp macro="" textlink="">
          <xdr:nvSpPr>
            <xdr:cNvPr id="1226" name="Button 202" hidden="1">
              <a:extLst>
                <a:ext uri="{63B3BB69-23CF-44E3-9099-C40C66FF867C}">
                  <a14:compatExt spid="_x0000_s1226"/>
                </a:ext>
                <a:ext uri="{FF2B5EF4-FFF2-40B4-BE49-F238E27FC236}">
                  <a16:creationId xmlns:a16="http://schemas.microsoft.com/office/drawing/2014/main" id="{00000000-0008-0000-0100-0000A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10</xdr:col>
          <xdr:colOff>0</xdr:colOff>
          <xdr:row>311</xdr:row>
          <xdr:rowOff>0</xdr:rowOff>
        </xdr:to>
        <xdr:sp macro="" textlink="">
          <xdr:nvSpPr>
            <xdr:cNvPr id="1227" name="Button 203" hidden="1">
              <a:extLst>
                <a:ext uri="{63B3BB69-23CF-44E3-9099-C40C66FF867C}">
                  <a14:compatExt spid="_x0000_s1227"/>
                </a:ext>
                <a:ext uri="{FF2B5EF4-FFF2-40B4-BE49-F238E27FC236}">
                  <a16:creationId xmlns:a16="http://schemas.microsoft.com/office/drawing/2014/main" id="{00000000-0008-0000-0100-0000A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228" name="Button 204" hidden="1">
              <a:extLst>
                <a:ext uri="{63B3BB69-23CF-44E3-9099-C40C66FF867C}">
                  <a14:compatExt spid="_x0000_s1228"/>
                </a:ext>
                <a:ext uri="{FF2B5EF4-FFF2-40B4-BE49-F238E27FC236}">
                  <a16:creationId xmlns:a16="http://schemas.microsoft.com/office/drawing/2014/main" id="{00000000-0008-0000-0100-0000A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229" name="Button 205" hidden="1">
              <a:extLst>
                <a:ext uri="{63B3BB69-23CF-44E3-9099-C40C66FF867C}">
                  <a14:compatExt spid="_x0000_s1229"/>
                </a:ext>
                <a:ext uri="{FF2B5EF4-FFF2-40B4-BE49-F238E27FC236}">
                  <a16:creationId xmlns:a16="http://schemas.microsoft.com/office/drawing/2014/main" id="{00000000-0008-0000-0100-0000B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1230" name="Button 206" hidden="1">
              <a:extLst>
                <a:ext uri="{63B3BB69-23CF-44E3-9099-C40C66FF867C}">
                  <a14:compatExt spid="_x0000_s1230"/>
                </a:ext>
                <a:ext uri="{FF2B5EF4-FFF2-40B4-BE49-F238E27FC236}">
                  <a16:creationId xmlns:a16="http://schemas.microsoft.com/office/drawing/2014/main" id="{00000000-0008-0000-0100-0000B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10</xdr:col>
          <xdr:colOff>0</xdr:colOff>
          <xdr:row>315</xdr:row>
          <xdr:rowOff>0</xdr:rowOff>
        </xdr:to>
        <xdr:sp macro="" textlink="">
          <xdr:nvSpPr>
            <xdr:cNvPr id="1231" name="Button 207" hidden="1">
              <a:extLst>
                <a:ext uri="{63B3BB69-23CF-44E3-9099-C40C66FF867C}">
                  <a14:compatExt spid="_x0000_s1231"/>
                </a:ext>
                <a:ext uri="{FF2B5EF4-FFF2-40B4-BE49-F238E27FC236}">
                  <a16:creationId xmlns:a16="http://schemas.microsoft.com/office/drawing/2014/main" id="{00000000-0008-0000-0100-0000B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10</xdr:col>
          <xdr:colOff>0</xdr:colOff>
          <xdr:row>316</xdr:row>
          <xdr:rowOff>0</xdr:rowOff>
        </xdr:to>
        <xdr:sp macro="" textlink="">
          <xdr:nvSpPr>
            <xdr:cNvPr id="1232" name="Button 208" hidden="1">
              <a:extLst>
                <a:ext uri="{63B3BB69-23CF-44E3-9099-C40C66FF867C}">
                  <a14:compatExt spid="_x0000_s1232"/>
                </a:ext>
                <a:ext uri="{FF2B5EF4-FFF2-40B4-BE49-F238E27FC236}">
                  <a16:creationId xmlns:a16="http://schemas.microsoft.com/office/drawing/2014/main" id="{00000000-0008-0000-0100-0000B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10</xdr:col>
          <xdr:colOff>0</xdr:colOff>
          <xdr:row>317</xdr:row>
          <xdr:rowOff>0</xdr:rowOff>
        </xdr:to>
        <xdr:sp macro="" textlink="">
          <xdr:nvSpPr>
            <xdr:cNvPr id="1233" name="Button 209" hidden="1">
              <a:extLst>
                <a:ext uri="{63B3BB69-23CF-44E3-9099-C40C66FF867C}">
                  <a14:compatExt spid="_x0000_s1233"/>
                </a:ext>
                <a:ext uri="{FF2B5EF4-FFF2-40B4-BE49-F238E27FC236}">
                  <a16:creationId xmlns:a16="http://schemas.microsoft.com/office/drawing/2014/main" id="{00000000-0008-0000-0100-0000B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10</xdr:col>
          <xdr:colOff>0</xdr:colOff>
          <xdr:row>318</xdr:row>
          <xdr:rowOff>0</xdr:rowOff>
        </xdr:to>
        <xdr:sp macro="" textlink="">
          <xdr:nvSpPr>
            <xdr:cNvPr id="1234" name="Button 210" hidden="1">
              <a:extLst>
                <a:ext uri="{63B3BB69-23CF-44E3-9099-C40C66FF867C}">
                  <a14:compatExt spid="_x0000_s1234"/>
                </a:ext>
                <a:ext uri="{FF2B5EF4-FFF2-40B4-BE49-F238E27FC236}">
                  <a16:creationId xmlns:a16="http://schemas.microsoft.com/office/drawing/2014/main" id="{00000000-0008-0000-0100-0000B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10</xdr:col>
          <xdr:colOff>0</xdr:colOff>
          <xdr:row>319</xdr:row>
          <xdr:rowOff>0</xdr:rowOff>
        </xdr:to>
        <xdr:sp macro="" textlink="">
          <xdr:nvSpPr>
            <xdr:cNvPr id="1235" name="Button 211" hidden="1">
              <a:extLst>
                <a:ext uri="{63B3BB69-23CF-44E3-9099-C40C66FF867C}">
                  <a14:compatExt spid="_x0000_s1235"/>
                </a:ext>
                <a:ext uri="{FF2B5EF4-FFF2-40B4-BE49-F238E27FC236}">
                  <a16:creationId xmlns:a16="http://schemas.microsoft.com/office/drawing/2014/main" id="{00000000-0008-0000-0100-0000B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10</xdr:col>
          <xdr:colOff>0</xdr:colOff>
          <xdr:row>320</xdr:row>
          <xdr:rowOff>0</xdr:rowOff>
        </xdr:to>
        <xdr:sp macro="" textlink="">
          <xdr:nvSpPr>
            <xdr:cNvPr id="1236" name="Button 212" hidden="1">
              <a:extLst>
                <a:ext uri="{63B3BB69-23CF-44E3-9099-C40C66FF867C}">
                  <a14:compatExt spid="_x0000_s1236"/>
                </a:ext>
                <a:ext uri="{FF2B5EF4-FFF2-40B4-BE49-F238E27FC236}">
                  <a16:creationId xmlns:a16="http://schemas.microsoft.com/office/drawing/2014/main" id="{00000000-0008-0000-0100-0000B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10</xdr:col>
          <xdr:colOff>0</xdr:colOff>
          <xdr:row>321</xdr:row>
          <xdr:rowOff>0</xdr:rowOff>
        </xdr:to>
        <xdr:sp macro="" textlink="">
          <xdr:nvSpPr>
            <xdr:cNvPr id="1237" name="Button 213" hidden="1">
              <a:extLst>
                <a:ext uri="{63B3BB69-23CF-44E3-9099-C40C66FF867C}">
                  <a14:compatExt spid="_x0000_s1237"/>
                </a:ext>
                <a:ext uri="{FF2B5EF4-FFF2-40B4-BE49-F238E27FC236}">
                  <a16:creationId xmlns:a16="http://schemas.microsoft.com/office/drawing/2014/main" id="{00000000-0008-0000-0100-0000B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10</xdr:col>
          <xdr:colOff>0</xdr:colOff>
          <xdr:row>322</xdr:row>
          <xdr:rowOff>0</xdr:rowOff>
        </xdr:to>
        <xdr:sp macro="" textlink="">
          <xdr:nvSpPr>
            <xdr:cNvPr id="1238" name="Button 214" hidden="1">
              <a:extLst>
                <a:ext uri="{63B3BB69-23CF-44E3-9099-C40C66FF867C}">
                  <a14:compatExt spid="_x0000_s1238"/>
                </a:ext>
                <a:ext uri="{FF2B5EF4-FFF2-40B4-BE49-F238E27FC236}">
                  <a16:creationId xmlns:a16="http://schemas.microsoft.com/office/drawing/2014/main" id="{00000000-0008-0000-0100-0000B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10</xdr:col>
          <xdr:colOff>0</xdr:colOff>
          <xdr:row>323</xdr:row>
          <xdr:rowOff>0</xdr:rowOff>
        </xdr:to>
        <xdr:sp macro="" textlink="">
          <xdr:nvSpPr>
            <xdr:cNvPr id="1239" name="Button 215" hidden="1">
              <a:extLst>
                <a:ext uri="{63B3BB69-23CF-44E3-9099-C40C66FF867C}">
                  <a14:compatExt spid="_x0000_s1239"/>
                </a:ext>
                <a:ext uri="{FF2B5EF4-FFF2-40B4-BE49-F238E27FC236}">
                  <a16:creationId xmlns:a16="http://schemas.microsoft.com/office/drawing/2014/main" id="{00000000-0008-0000-0100-0000B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10</xdr:col>
          <xdr:colOff>0</xdr:colOff>
          <xdr:row>324</xdr:row>
          <xdr:rowOff>0</xdr:rowOff>
        </xdr:to>
        <xdr:sp macro="" textlink="">
          <xdr:nvSpPr>
            <xdr:cNvPr id="1240" name="Button 216" hidden="1">
              <a:extLst>
                <a:ext uri="{63B3BB69-23CF-44E3-9099-C40C66FF867C}">
                  <a14:compatExt spid="_x0000_s1240"/>
                </a:ext>
                <a:ext uri="{FF2B5EF4-FFF2-40B4-BE49-F238E27FC236}">
                  <a16:creationId xmlns:a16="http://schemas.microsoft.com/office/drawing/2014/main" id="{00000000-0008-0000-0100-0000B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10</xdr:col>
          <xdr:colOff>0</xdr:colOff>
          <xdr:row>325</xdr:row>
          <xdr:rowOff>0</xdr:rowOff>
        </xdr:to>
        <xdr:sp macro="" textlink="">
          <xdr:nvSpPr>
            <xdr:cNvPr id="1241" name="Button 217" hidden="1">
              <a:extLst>
                <a:ext uri="{63B3BB69-23CF-44E3-9099-C40C66FF867C}">
                  <a14:compatExt spid="_x0000_s1241"/>
                </a:ext>
                <a:ext uri="{FF2B5EF4-FFF2-40B4-BE49-F238E27FC236}">
                  <a16:creationId xmlns:a16="http://schemas.microsoft.com/office/drawing/2014/main" id="{00000000-0008-0000-0100-0000B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10</xdr:col>
          <xdr:colOff>0</xdr:colOff>
          <xdr:row>335</xdr:row>
          <xdr:rowOff>0</xdr:rowOff>
        </xdr:to>
        <xdr:sp macro="" textlink="">
          <xdr:nvSpPr>
            <xdr:cNvPr id="1242" name="Button 218" hidden="1">
              <a:extLst>
                <a:ext uri="{63B3BB69-23CF-44E3-9099-C40C66FF867C}">
                  <a14:compatExt spid="_x0000_s1242"/>
                </a:ext>
                <a:ext uri="{FF2B5EF4-FFF2-40B4-BE49-F238E27FC236}">
                  <a16:creationId xmlns:a16="http://schemas.microsoft.com/office/drawing/2014/main" id="{00000000-0008-0000-0100-0000D7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10</xdr:col>
          <xdr:colOff>0</xdr:colOff>
          <xdr:row>336</xdr:row>
          <xdr:rowOff>0</xdr:rowOff>
        </xdr:to>
        <xdr:sp macro="" textlink="">
          <xdr:nvSpPr>
            <xdr:cNvPr id="1243" name="Button 219" hidden="1">
              <a:extLst>
                <a:ext uri="{63B3BB69-23CF-44E3-9099-C40C66FF867C}">
                  <a14:compatExt spid="_x0000_s1243"/>
                </a:ext>
                <a:ext uri="{FF2B5EF4-FFF2-40B4-BE49-F238E27FC236}">
                  <a16:creationId xmlns:a16="http://schemas.microsoft.com/office/drawing/2014/main" id="{00000000-0008-0000-0100-0000D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10</xdr:col>
          <xdr:colOff>0</xdr:colOff>
          <xdr:row>328</xdr:row>
          <xdr:rowOff>0</xdr:rowOff>
        </xdr:to>
        <xdr:sp macro="" textlink="">
          <xdr:nvSpPr>
            <xdr:cNvPr id="1244" name="Button 220" hidden="1">
              <a:extLst>
                <a:ext uri="{63B3BB69-23CF-44E3-9099-C40C66FF867C}">
                  <a14:compatExt spid="_x0000_s1244"/>
                </a:ext>
                <a:ext uri="{FF2B5EF4-FFF2-40B4-BE49-F238E27FC236}">
                  <a16:creationId xmlns:a16="http://schemas.microsoft.com/office/drawing/2014/main" id="{00000000-0008-0000-0100-0000D9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10</xdr:col>
          <xdr:colOff>0</xdr:colOff>
          <xdr:row>337</xdr:row>
          <xdr:rowOff>0</xdr:rowOff>
        </xdr:to>
        <xdr:sp macro="" textlink="">
          <xdr:nvSpPr>
            <xdr:cNvPr id="1245" name="Button 221" hidden="1">
              <a:extLst>
                <a:ext uri="{63B3BB69-23CF-44E3-9099-C40C66FF867C}">
                  <a14:compatExt spid="_x0000_s1245"/>
                </a:ext>
                <a:ext uri="{FF2B5EF4-FFF2-40B4-BE49-F238E27FC236}">
                  <a16:creationId xmlns:a16="http://schemas.microsoft.com/office/drawing/2014/main" id="{00000000-0008-0000-0100-0000D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10</xdr:col>
          <xdr:colOff>0</xdr:colOff>
          <xdr:row>338</xdr:row>
          <xdr:rowOff>0</xdr:rowOff>
        </xdr:to>
        <xdr:sp macro="" textlink="">
          <xdr:nvSpPr>
            <xdr:cNvPr id="1246" name="Button 222" hidden="1">
              <a:extLst>
                <a:ext uri="{63B3BB69-23CF-44E3-9099-C40C66FF867C}">
                  <a14:compatExt spid="_x0000_s1246"/>
                </a:ext>
                <a:ext uri="{FF2B5EF4-FFF2-40B4-BE49-F238E27FC236}">
                  <a16:creationId xmlns:a16="http://schemas.microsoft.com/office/drawing/2014/main" id="{00000000-0008-0000-0100-0000D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10</xdr:col>
          <xdr:colOff>0</xdr:colOff>
          <xdr:row>339</xdr:row>
          <xdr:rowOff>0</xdr:rowOff>
        </xdr:to>
        <xdr:sp macro="" textlink="">
          <xdr:nvSpPr>
            <xdr:cNvPr id="1247" name="Button 223" hidden="1">
              <a:extLst>
                <a:ext uri="{63B3BB69-23CF-44E3-9099-C40C66FF867C}">
                  <a14:compatExt spid="_x0000_s1247"/>
                </a:ext>
                <a:ext uri="{FF2B5EF4-FFF2-40B4-BE49-F238E27FC236}">
                  <a16:creationId xmlns:a16="http://schemas.microsoft.com/office/drawing/2014/main" id="{00000000-0008-0000-0100-0000D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10</xdr:col>
          <xdr:colOff>0</xdr:colOff>
          <xdr:row>340</xdr:row>
          <xdr:rowOff>0</xdr:rowOff>
        </xdr:to>
        <xdr:sp macro="" textlink="">
          <xdr:nvSpPr>
            <xdr:cNvPr id="1248" name="Button 224" hidden="1">
              <a:extLst>
                <a:ext uri="{63B3BB69-23CF-44E3-9099-C40C66FF867C}">
                  <a14:compatExt spid="_x0000_s1248"/>
                </a:ext>
                <a:ext uri="{FF2B5EF4-FFF2-40B4-BE49-F238E27FC236}">
                  <a16:creationId xmlns:a16="http://schemas.microsoft.com/office/drawing/2014/main" id="{00000000-0008-0000-0100-0000D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10</xdr:col>
          <xdr:colOff>0</xdr:colOff>
          <xdr:row>341</xdr:row>
          <xdr:rowOff>0</xdr:rowOff>
        </xdr:to>
        <xdr:sp macro="" textlink="">
          <xdr:nvSpPr>
            <xdr:cNvPr id="1249" name="Button 225" hidden="1">
              <a:extLst>
                <a:ext uri="{63B3BB69-23CF-44E3-9099-C40C66FF867C}">
                  <a14:compatExt spid="_x0000_s1249"/>
                </a:ext>
                <a:ext uri="{FF2B5EF4-FFF2-40B4-BE49-F238E27FC236}">
                  <a16:creationId xmlns:a16="http://schemas.microsoft.com/office/drawing/2014/main" id="{00000000-0008-0000-0100-0000D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10</xdr:col>
          <xdr:colOff>0</xdr:colOff>
          <xdr:row>342</xdr:row>
          <xdr:rowOff>0</xdr:rowOff>
        </xdr:to>
        <xdr:sp macro="" textlink="">
          <xdr:nvSpPr>
            <xdr:cNvPr id="1250" name="Button 226" hidden="1">
              <a:extLst>
                <a:ext uri="{63B3BB69-23CF-44E3-9099-C40C66FF867C}">
                  <a14:compatExt spid="_x0000_s1250"/>
                </a:ext>
                <a:ext uri="{FF2B5EF4-FFF2-40B4-BE49-F238E27FC236}">
                  <a16:creationId xmlns:a16="http://schemas.microsoft.com/office/drawing/2014/main" id="{00000000-0008-0000-0100-0000E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10</xdr:col>
          <xdr:colOff>0</xdr:colOff>
          <xdr:row>343</xdr:row>
          <xdr:rowOff>0</xdr:rowOff>
        </xdr:to>
        <xdr:sp macro="" textlink="">
          <xdr:nvSpPr>
            <xdr:cNvPr id="1251" name="Button 227" hidden="1">
              <a:extLst>
                <a:ext uri="{63B3BB69-23CF-44E3-9099-C40C66FF867C}">
                  <a14:compatExt spid="_x0000_s1251"/>
                </a:ext>
                <a:ext uri="{FF2B5EF4-FFF2-40B4-BE49-F238E27FC236}">
                  <a16:creationId xmlns:a16="http://schemas.microsoft.com/office/drawing/2014/main" id="{00000000-0008-0000-0100-0000E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10</xdr:col>
          <xdr:colOff>0</xdr:colOff>
          <xdr:row>344</xdr:row>
          <xdr:rowOff>0</xdr:rowOff>
        </xdr:to>
        <xdr:sp macro="" textlink="">
          <xdr:nvSpPr>
            <xdr:cNvPr id="1252" name="Button 228" hidden="1">
              <a:extLst>
                <a:ext uri="{63B3BB69-23CF-44E3-9099-C40C66FF867C}">
                  <a14:compatExt spid="_x0000_s1252"/>
                </a:ext>
                <a:ext uri="{FF2B5EF4-FFF2-40B4-BE49-F238E27FC236}">
                  <a16:creationId xmlns:a16="http://schemas.microsoft.com/office/drawing/2014/main" id="{00000000-0008-0000-0100-0000E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1253" name="Button 229" hidden="1">
              <a:extLst>
                <a:ext uri="{63B3BB69-23CF-44E3-9099-C40C66FF867C}">
                  <a14:compatExt spid="_x0000_s1253"/>
                </a:ext>
                <a:ext uri="{FF2B5EF4-FFF2-40B4-BE49-F238E27FC236}">
                  <a16:creationId xmlns:a16="http://schemas.microsoft.com/office/drawing/2014/main" id="{00000000-0008-0000-0100-0000E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254" name="Button 230" hidden="1">
              <a:extLst>
                <a:ext uri="{63B3BB69-23CF-44E3-9099-C40C66FF867C}">
                  <a14:compatExt spid="_x0000_s1254"/>
                </a:ext>
                <a:ext uri="{FF2B5EF4-FFF2-40B4-BE49-F238E27FC236}">
                  <a16:creationId xmlns:a16="http://schemas.microsoft.com/office/drawing/2014/main" id="{00000000-0008-0000-0100-0000E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10</xdr:col>
          <xdr:colOff>0</xdr:colOff>
          <xdr:row>347</xdr:row>
          <xdr:rowOff>0</xdr:rowOff>
        </xdr:to>
        <xdr:sp macro="" textlink="">
          <xdr:nvSpPr>
            <xdr:cNvPr id="1255" name="Button 231" hidden="1">
              <a:extLst>
                <a:ext uri="{63B3BB69-23CF-44E3-9099-C40C66FF867C}">
                  <a14:compatExt spid="_x0000_s1255"/>
                </a:ext>
                <a:ext uri="{FF2B5EF4-FFF2-40B4-BE49-F238E27FC236}">
                  <a16:creationId xmlns:a16="http://schemas.microsoft.com/office/drawing/2014/main" id="{00000000-0008-0000-0100-0000E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10</xdr:col>
          <xdr:colOff>0</xdr:colOff>
          <xdr:row>348</xdr:row>
          <xdr:rowOff>0</xdr:rowOff>
        </xdr:to>
        <xdr:sp macro="" textlink="">
          <xdr:nvSpPr>
            <xdr:cNvPr id="1256" name="Button 232" hidden="1">
              <a:extLst>
                <a:ext uri="{63B3BB69-23CF-44E3-9099-C40C66FF867C}">
                  <a14:compatExt spid="_x0000_s1256"/>
                </a:ext>
                <a:ext uri="{FF2B5EF4-FFF2-40B4-BE49-F238E27FC236}">
                  <a16:creationId xmlns:a16="http://schemas.microsoft.com/office/drawing/2014/main" id="{00000000-0008-0000-0100-0000E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10</xdr:col>
          <xdr:colOff>0</xdr:colOff>
          <xdr:row>349</xdr:row>
          <xdr:rowOff>0</xdr:rowOff>
        </xdr:to>
        <xdr:sp macro="" textlink="">
          <xdr:nvSpPr>
            <xdr:cNvPr id="1257" name="Button 233" hidden="1">
              <a:extLst>
                <a:ext uri="{63B3BB69-23CF-44E3-9099-C40C66FF867C}">
                  <a14:compatExt spid="_x0000_s1257"/>
                </a:ext>
                <a:ext uri="{FF2B5EF4-FFF2-40B4-BE49-F238E27FC236}">
                  <a16:creationId xmlns:a16="http://schemas.microsoft.com/office/drawing/2014/main" id="{00000000-0008-0000-0100-0000E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10</xdr:col>
          <xdr:colOff>0</xdr:colOff>
          <xdr:row>350</xdr:row>
          <xdr:rowOff>0</xdr:rowOff>
        </xdr:to>
        <xdr:sp macro="" textlink="">
          <xdr:nvSpPr>
            <xdr:cNvPr id="1258" name="Button 234" hidden="1">
              <a:extLst>
                <a:ext uri="{63B3BB69-23CF-44E3-9099-C40C66FF867C}">
                  <a14:compatExt spid="_x0000_s1258"/>
                </a:ext>
                <a:ext uri="{FF2B5EF4-FFF2-40B4-BE49-F238E27FC236}">
                  <a16:creationId xmlns:a16="http://schemas.microsoft.com/office/drawing/2014/main" id="{00000000-0008-0000-0100-0000E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10</xdr:col>
          <xdr:colOff>0</xdr:colOff>
          <xdr:row>351</xdr:row>
          <xdr:rowOff>0</xdr:rowOff>
        </xdr:to>
        <xdr:sp macro="" textlink="">
          <xdr:nvSpPr>
            <xdr:cNvPr id="1259" name="Button 235" hidden="1">
              <a:extLst>
                <a:ext uri="{63B3BB69-23CF-44E3-9099-C40C66FF867C}">
                  <a14:compatExt spid="_x0000_s1259"/>
                </a:ext>
                <a:ext uri="{FF2B5EF4-FFF2-40B4-BE49-F238E27FC236}">
                  <a16:creationId xmlns:a16="http://schemas.microsoft.com/office/drawing/2014/main" id="{00000000-0008-0000-0100-0000E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10</xdr:col>
          <xdr:colOff>0</xdr:colOff>
          <xdr:row>352</xdr:row>
          <xdr:rowOff>0</xdr:rowOff>
        </xdr:to>
        <xdr:sp macro="" textlink="">
          <xdr:nvSpPr>
            <xdr:cNvPr id="1260" name="Button 236" hidden="1">
              <a:extLst>
                <a:ext uri="{63B3BB69-23CF-44E3-9099-C40C66FF867C}">
                  <a14:compatExt spid="_x0000_s1260"/>
                </a:ext>
                <a:ext uri="{FF2B5EF4-FFF2-40B4-BE49-F238E27FC236}">
                  <a16:creationId xmlns:a16="http://schemas.microsoft.com/office/drawing/2014/main" id="{00000000-0008-0000-0100-0000E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10</xdr:col>
          <xdr:colOff>0</xdr:colOff>
          <xdr:row>353</xdr:row>
          <xdr:rowOff>0</xdr:rowOff>
        </xdr:to>
        <xdr:sp macro="" textlink="">
          <xdr:nvSpPr>
            <xdr:cNvPr id="1261" name="Button 237" hidden="1">
              <a:extLst>
                <a:ext uri="{63B3BB69-23CF-44E3-9099-C40C66FF867C}">
                  <a14:compatExt spid="_x0000_s1261"/>
                </a:ext>
                <a:ext uri="{FF2B5EF4-FFF2-40B4-BE49-F238E27FC236}">
                  <a16:creationId xmlns:a16="http://schemas.microsoft.com/office/drawing/2014/main" id="{00000000-0008-0000-0100-0000E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10</xdr:col>
          <xdr:colOff>0</xdr:colOff>
          <xdr:row>354</xdr:row>
          <xdr:rowOff>0</xdr:rowOff>
        </xdr:to>
        <xdr:sp macro="" textlink="">
          <xdr:nvSpPr>
            <xdr:cNvPr id="1262" name="Button 238" hidden="1">
              <a:extLst>
                <a:ext uri="{63B3BB69-23CF-44E3-9099-C40C66FF867C}">
                  <a14:compatExt spid="_x0000_s1262"/>
                </a:ext>
                <a:ext uri="{FF2B5EF4-FFF2-40B4-BE49-F238E27FC236}">
                  <a16:creationId xmlns:a16="http://schemas.microsoft.com/office/drawing/2014/main" id="{00000000-0008-0000-0100-0000E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10</xdr:col>
          <xdr:colOff>0</xdr:colOff>
          <xdr:row>355</xdr:row>
          <xdr:rowOff>0</xdr:rowOff>
        </xdr:to>
        <xdr:sp macro="" textlink="">
          <xdr:nvSpPr>
            <xdr:cNvPr id="1263" name="Button 239" hidden="1">
              <a:extLst>
                <a:ext uri="{63B3BB69-23CF-44E3-9099-C40C66FF867C}">
                  <a14:compatExt spid="_x0000_s1263"/>
                </a:ext>
                <a:ext uri="{FF2B5EF4-FFF2-40B4-BE49-F238E27FC236}">
                  <a16:creationId xmlns:a16="http://schemas.microsoft.com/office/drawing/2014/main" id="{00000000-0008-0000-0100-0000E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356</xdr:row>
          <xdr:rowOff>0</xdr:rowOff>
        </xdr:to>
        <xdr:sp macro="" textlink="">
          <xdr:nvSpPr>
            <xdr:cNvPr id="1264" name="Button 240" hidden="1">
              <a:extLst>
                <a:ext uri="{63B3BB69-23CF-44E3-9099-C40C66FF867C}">
                  <a14:compatExt spid="_x0000_s1264"/>
                </a:ext>
                <a:ext uri="{FF2B5EF4-FFF2-40B4-BE49-F238E27FC236}">
                  <a16:creationId xmlns:a16="http://schemas.microsoft.com/office/drawing/2014/main" id="{00000000-0008-0000-0100-0000E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10</xdr:col>
          <xdr:colOff>0</xdr:colOff>
          <xdr:row>357</xdr:row>
          <xdr:rowOff>0</xdr:rowOff>
        </xdr:to>
        <xdr:sp macro="" textlink="">
          <xdr:nvSpPr>
            <xdr:cNvPr id="1265" name="Button 241" hidden="1">
              <a:extLst>
                <a:ext uri="{63B3BB69-23CF-44E3-9099-C40C66FF867C}">
                  <a14:compatExt spid="_x0000_s1265"/>
                </a:ext>
                <a:ext uri="{FF2B5EF4-FFF2-40B4-BE49-F238E27FC236}">
                  <a16:creationId xmlns:a16="http://schemas.microsoft.com/office/drawing/2014/main" id="{00000000-0008-0000-0100-0000E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10</xdr:col>
          <xdr:colOff>0</xdr:colOff>
          <xdr:row>358</xdr:row>
          <xdr:rowOff>0</xdr:rowOff>
        </xdr:to>
        <xdr:sp macro="" textlink="">
          <xdr:nvSpPr>
            <xdr:cNvPr id="1266" name="Button 242" hidden="1">
              <a:extLst>
                <a:ext uri="{63B3BB69-23CF-44E3-9099-C40C66FF867C}">
                  <a14:compatExt spid="_x0000_s1266"/>
                </a:ext>
                <a:ext uri="{FF2B5EF4-FFF2-40B4-BE49-F238E27FC236}">
                  <a16:creationId xmlns:a16="http://schemas.microsoft.com/office/drawing/2014/main" id="{00000000-0008-0000-0100-0000F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10</xdr:col>
          <xdr:colOff>0</xdr:colOff>
          <xdr:row>359</xdr:row>
          <xdr:rowOff>0</xdr:rowOff>
        </xdr:to>
        <xdr:sp macro="" textlink="">
          <xdr:nvSpPr>
            <xdr:cNvPr id="1267" name="Button 243" hidden="1">
              <a:extLst>
                <a:ext uri="{63B3BB69-23CF-44E3-9099-C40C66FF867C}">
                  <a14:compatExt spid="_x0000_s1267"/>
                </a:ext>
                <a:ext uri="{FF2B5EF4-FFF2-40B4-BE49-F238E27FC236}">
                  <a16:creationId xmlns:a16="http://schemas.microsoft.com/office/drawing/2014/main" id="{00000000-0008-0000-0100-0000F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10</xdr:col>
          <xdr:colOff>0</xdr:colOff>
          <xdr:row>369</xdr:row>
          <xdr:rowOff>0</xdr:rowOff>
        </xdr:to>
        <xdr:sp macro="" textlink="">
          <xdr:nvSpPr>
            <xdr:cNvPr id="1268" name="Button 244" hidden="1">
              <a:extLst>
                <a:ext uri="{63B3BB69-23CF-44E3-9099-C40C66FF867C}">
                  <a14:compatExt spid="_x0000_s1268"/>
                </a:ext>
                <a:ext uri="{FF2B5EF4-FFF2-40B4-BE49-F238E27FC236}">
                  <a16:creationId xmlns:a16="http://schemas.microsoft.com/office/drawing/2014/main" id="{00000000-0008-0000-0100-000007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10</xdr:col>
          <xdr:colOff>0</xdr:colOff>
          <xdr:row>370</xdr:row>
          <xdr:rowOff>0</xdr:rowOff>
        </xdr:to>
        <xdr:sp macro="" textlink="">
          <xdr:nvSpPr>
            <xdr:cNvPr id="1269" name="Button 245" hidden="1">
              <a:extLst>
                <a:ext uri="{63B3BB69-23CF-44E3-9099-C40C66FF867C}">
                  <a14:compatExt spid="_x0000_s1269"/>
                </a:ext>
                <a:ext uri="{FF2B5EF4-FFF2-40B4-BE49-F238E27FC236}">
                  <a16:creationId xmlns:a16="http://schemas.microsoft.com/office/drawing/2014/main" id="{00000000-0008-0000-0100-00000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10</xdr:col>
          <xdr:colOff>0</xdr:colOff>
          <xdr:row>362</xdr:row>
          <xdr:rowOff>0</xdr:rowOff>
        </xdr:to>
        <xdr:sp macro="" textlink="">
          <xdr:nvSpPr>
            <xdr:cNvPr id="1270" name="Button 246" hidden="1">
              <a:extLst>
                <a:ext uri="{63B3BB69-23CF-44E3-9099-C40C66FF867C}">
                  <a14:compatExt spid="_x0000_s1270"/>
                </a:ext>
                <a:ext uri="{FF2B5EF4-FFF2-40B4-BE49-F238E27FC236}">
                  <a16:creationId xmlns:a16="http://schemas.microsoft.com/office/drawing/2014/main" id="{00000000-0008-0000-0100-000009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10</xdr:col>
          <xdr:colOff>0</xdr:colOff>
          <xdr:row>380</xdr:row>
          <xdr:rowOff>0</xdr:rowOff>
        </xdr:to>
        <xdr:sp macro="" textlink="">
          <xdr:nvSpPr>
            <xdr:cNvPr id="1271" name="Button 247" hidden="1">
              <a:extLst>
                <a:ext uri="{63B3BB69-23CF-44E3-9099-C40C66FF867C}">
                  <a14:compatExt spid="_x0000_s1271"/>
                </a:ext>
                <a:ext uri="{FF2B5EF4-FFF2-40B4-BE49-F238E27FC236}">
                  <a16:creationId xmlns:a16="http://schemas.microsoft.com/office/drawing/2014/main" id="{00000000-0008-0000-0100-00001E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10</xdr:col>
          <xdr:colOff>0</xdr:colOff>
          <xdr:row>373</xdr:row>
          <xdr:rowOff>0</xdr:rowOff>
        </xdr:to>
        <xdr:sp macro="" textlink="">
          <xdr:nvSpPr>
            <xdr:cNvPr id="1272" name="Button 248" hidden="1">
              <a:extLst>
                <a:ext uri="{63B3BB69-23CF-44E3-9099-C40C66FF867C}">
                  <a14:compatExt spid="_x0000_s1272"/>
                </a:ext>
                <a:ext uri="{FF2B5EF4-FFF2-40B4-BE49-F238E27FC236}">
                  <a16:creationId xmlns:a16="http://schemas.microsoft.com/office/drawing/2014/main" id="{00000000-0008-0000-0100-000020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10</xdr:col>
          <xdr:colOff>0</xdr:colOff>
          <xdr:row>381</xdr:row>
          <xdr:rowOff>0</xdr:rowOff>
        </xdr:to>
        <xdr:sp macro="" textlink="">
          <xdr:nvSpPr>
            <xdr:cNvPr id="1273" name="Button 249" hidden="1">
              <a:extLst>
                <a:ext uri="{63B3BB69-23CF-44E3-9099-C40C66FF867C}">
                  <a14:compatExt spid="_x0000_s1273"/>
                </a:ext>
                <a:ext uri="{FF2B5EF4-FFF2-40B4-BE49-F238E27FC236}">
                  <a16:creationId xmlns:a16="http://schemas.microsoft.com/office/drawing/2014/main" id="{00000000-0008-0000-0100-00002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10</xdr:col>
          <xdr:colOff>0</xdr:colOff>
          <xdr:row>382</xdr:row>
          <xdr:rowOff>0</xdr:rowOff>
        </xdr:to>
        <xdr:sp macro="" textlink="">
          <xdr:nvSpPr>
            <xdr:cNvPr id="1274" name="Button 250" hidden="1">
              <a:extLst>
                <a:ext uri="{63B3BB69-23CF-44E3-9099-C40C66FF867C}">
                  <a14:compatExt spid="_x0000_s1274"/>
                </a:ext>
                <a:ext uri="{FF2B5EF4-FFF2-40B4-BE49-F238E27FC236}">
                  <a16:creationId xmlns:a16="http://schemas.microsoft.com/office/drawing/2014/main" id="{00000000-0008-0000-0100-00002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10</xdr:col>
          <xdr:colOff>0</xdr:colOff>
          <xdr:row>383</xdr:row>
          <xdr:rowOff>0</xdr:rowOff>
        </xdr:to>
        <xdr:sp macro="" textlink="">
          <xdr:nvSpPr>
            <xdr:cNvPr id="1275" name="Button 251" hidden="1">
              <a:extLst>
                <a:ext uri="{63B3BB69-23CF-44E3-9099-C40C66FF867C}">
                  <a14:compatExt spid="_x0000_s1275"/>
                </a:ext>
                <a:ext uri="{FF2B5EF4-FFF2-40B4-BE49-F238E27FC236}">
                  <a16:creationId xmlns:a16="http://schemas.microsoft.com/office/drawing/2014/main" id="{00000000-0008-0000-0100-00002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10</xdr:col>
          <xdr:colOff>0</xdr:colOff>
          <xdr:row>384</xdr:row>
          <xdr:rowOff>0</xdr:rowOff>
        </xdr:to>
        <xdr:sp macro="" textlink="">
          <xdr:nvSpPr>
            <xdr:cNvPr id="1276" name="Button 252" hidden="1">
              <a:extLst>
                <a:ext uri="{63B3BB69-23CF-44E3-9099-C40C66FF867C}">
                  <a14:compatExt spid="_x0000_s1276"/>
                </a:ext>
                <a:ext uri="{FF2B5EF4-FFF2-40B4-BE49-F238E27FC236}">
                  <a16:creationId xmlns:a16="http://schemas.microsoft.com/office/drawing/2014/main" id="{00000000-0008-0000-0100-00002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10</xdr:col>
          <xdr:colOff>0</xdr:colOff>
          <xdr:row>385</xdr:row>
          <xdr:rowOff>0</xdr:rowOff>
        </xdr:to>
        <xdr:sp macro="" textlink="">
          <xdr:nvSpPr>
            <xdr:cNvPr id="1277" name="Button 253" hidden="1">
              <a:extLst>
                <a:ext uri="{63B3BB69-23CF-44E3-9099-C40C66FF867C}">
                  <a14:compatExt spid="_x0000_s1277"/>
                </a:ext>
                <a:ext uri="{FF2B5EF4-FFF2-40B4-BE49-F238E27FC236}">
                  <a16:creationId xmlns:a16="http://schemas.microsoft.com/office/drawing/2014/main" id="{00000000-0008-0000-0100-00002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10</xdr:col>
          <xdr:colOff>0</xdr:colOff>
          <xdr:row>386</xdr:row>
          <xdr:rowOff>0</xdr:rowOff>
        </xdr:to>
        <xdr:sp macro="" textlink="">
          <xdr:nvSpPr>
            <xdr:cNvPr id="1278" name="Button 254" hidden="1">
              <a:extLst>
                <a:ext uri="{63B3BB69-23CF-44E3-9099-C40C66FF867C}">
                  <a14:compatExt spid="_x0000_s1278"/>
                </a:ext>
                <a:ext uri="{FF2B5EF4-FFF2-40B4-BE49-F238E27FC236}">
                  <a16:creationId xmlns:a16="http://schemas.microsoft.com/office/drawing/2014/main" id="{00000000-0008-0000-0100-00002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10</xdr:col>
          <xdr:colOff>0</xdr:colOff>
          <xdr:row>387</xdr:row>
          <xdr:rowOff>0</xdr:rowOff>
        </xdr:to>
        <xdr:sp macro="" textlink="">
          <xdr:nvSpPr>
            <xdr:cNvPr id="1279" name="Button 255" hidden="1">
              <a:extLst>
                <a:ext uri="{63B3BB69-23CF-44E3-9099-C40C66FF867C}">
                  <a14:compatExt spid="_x0000_s1279"/>
                </a:ext>
                <a:ext uri="{FF2B5EF4-FFF2-40B4-BE49-F238E27FC236}">
                  <a16:creationId xmlns:a16="http://schemas.microsoft.com/office/drawing/2014/main" id="{00000000-0008-0000-0100-00002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10</xdr:col>
          <xdr:colOff>0</xdr:colOff>
          <xdr:row>388</xdr:row>
          <xdr:rowOff>0</xdr:rowOff>
        </xdr:to>
        <xdr:sp macro="" textlink="">
          <xdr:nvSpPr>
            <xdr:cNvPr id="1280" name="Button 256" hidden="1">
              <a:extLst>
                <a:ext uri="{63B3BB69-23CF-44E3-9099-C40C66FF867C}">
                  <a14:compatExt spid="_x0000_s1280"/>
                </a:ext>
                <a:ext uri="{FF2B5EF4-FFF2-40B4-BE49-F238E27FC236}">
                  <a16:creationId xmlns:a16="http://schemas.microsoft.com/office/drawing/2014/main" id="{00000000-0008-0000-0100-00002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10</xdr:col>
          <xdr:colOff>0</xdr:colOff>
          <xdr:row>389</xdr:row>
          <xdr:rowOff>0</xdr:rowOff>
        </xdr:to>
        <xdr:sp macro="" textlink="">
          <xdr:nvSpPr>
            <xdr:cNvPr id="1281" name="Button 257" hidden="1">
              <a:extLst>
                <a:ext uri="{63B3BB69-23CF-44E3-9099-C40C66FF867C}">
                  <a14:compatExt spid="_x0000_s1281"/>
                </a:ext>
                <a:ext uri="{FF2B5EF4-FFF2-40B4-BE49-F238E27FC236}">
                  <a16:creationId xmlns:a16="http://schemas.microsoft.com/office/drawing/2014/main" id="{00000000-0008-0000-0100-00002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1282" name="Button 258" hidden="1">
              <a:extLst>
                <a:ext uri="{63B3BB69-23CF-44E3-9099-C40C66FF867C}">
                  <a14:compatExt spid="_x0000_s1282"/>
                </a:ext>
                <a:ext uri="{FF2B5EF4-FFF2-40B4-BE49-F238E27FC236}">
                  <a16:creationId xmlns:a16="http://schemas.microsoft.com/office/drawing/2014/main" id="{00000000-0008-0000-0100-00002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10</xdr:col>
          <xdr:colOff>0</xdr:colOff>
          <xdr:row>391</xdr:row>
          <xdr:rowOff>0</xdr:rowOff>
        </xdr:to>
        <xdr:sp macro="" textlink="">
          <xdr:nvSpPr>
            <xdr:cNvPr id="1283" name="Button 259" hidden="1">
              <a:extLst>
                <a:ext uri="{63B3BB69-23CF-44E3-9099-C40C66FF867C}">
                  <a14:compatExt spid="_x0000_s1283"/>
                </a:ext>
                <a:ext uri="{FF2B5EF4-FFF2-40B4-BE49-F238E27FC236}">
                  <a16:creationId xmlns:a16="http://schemas.microsoft.com/office/drawing/2014/main" id="{00000000-0008-0000-0100-00002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392</xdr:row>
          <xdr:rowOff>0</xdr:rowOff>
        </xdr:to>
        <xdr:sp macro="" textlink="">
          <xdr:nvSpPr>
            <xdr:cNvPr id="1284" name="Button 260" hidden="1">
              <a:extLst>
                <a:ext uri="{63B3BB69-23CF-44E3-9099-C40C66FF867C}">
                  <a14:compatExt spid="_x0000_s1284"/>
                </a:ext>
                <a:ext uri="{FF2B5EF4-FFF2-40B4-BE49-F238E27FC236}">
                  <a16:creationId xmlns:a16="http://schemas.microsoft.com/office/drawing/2014/main" id="{00000000-0008-0000-0100-00002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10</xdr:col>
          <xdr:colOff>0</xdr:colOff>
          <xdr:row>393</xdr:row>
          <xdr:rowOff>0</xdr:rowOff>
        </xdr:to>
        <xdr:sp macro="" textlink="">
          <xdr:nvSpPr>
            <xdr:cNvPr id="1285" name="Button 261" hidden="1">
              <a:extLst>
                <a:ext uri="{63B3BB69-23CF-44E3-9099-C40C66FF867C}">
                  <a14:compatExt spid="_x0000_s1285"/>
                </a:ext>
                <a:ext uri="{FF2B5EF4-FFF2-40B4-BE49-F238E27FC236}">
                  <a16:creationId xmlns:a16="http://schemas.microsoft.com/office/drawing/2014/main" id="{00000000-0008-0000-0100-00002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10</xdr:col>
          <xdr:colOff>0</xdr:colOff>
          <xdr:row>394</xdr:row>
          <xdr:rowOff>0</xdr:rowOff>
        </xdr:to>
        <xdr:sp macro="" textlink="">
          <xdr:nvSpPr>
            <xdr:cNvPr id="1286" name="Button 262" hidden="1">
              <a:extLst>
                <a:ext uri="{63B3BB69-23CF-44E3-9099-C40C66FF867C}">
                  <a14:compatExt spid="_x0000_s1286"/>
                </a:ext>
                <a:ext uri="{FF2B5EF4-FFF2-40B4-BE49-F238E27FC236}">
                  <a16:creationId xmlns:a16="http://schemas.microsoft.com/office/drawing/2014/main" id="{00000000-0008-0000-0100-00002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10</xdr:col>
          <xdr:colOff>0</xdr:colOff>
          <xdr:row>395</xdr:row>
          <xdr:rowOff>0</xdr:rowOff>
        </xdr:to>
        <xdr:sp macro="" textlink="">
          <xdr:nvSpPr>
            <xdr:cNvPr id="1287" name="Button 263" hidden="1">
              <a:extLst>
                <a:ext uri="{63B3BB69-23CF-44E3-9099-C40C66FF867C}">
                  <a14:compatExt spid="_x0000_s1287"/>
                </a:ext>
                <a:ext uri="{FF2B5EF4-FFF2-40B4-BE49-F238E27FC236}">
                  <a16:creationId xmlns:a16="http://schemas.microsoft.com/office/drawing/2014/main" id="{00000000-0008-0000-0100-00002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10</xdr:col>
          <xdr:colOff>0</xdr:colOff>
          <xdr:row>396</xdr:row>
          <xdr:rowOff>0</xdr:rowOff>
        </xdr:to>
        <xdr:sp macro="" textlink="">
          <xdr:nvSpPr>
            <xdr:cNvPr id="1288" name="Button 264" hidden="1">
              <a:extLst>
                <a:ext uri="{63B3BB69-23CF-44E3-9099-C40C66FF867C}">
                  <a14:compatExt spid="_x0000_s1288"/>
                </a:ext>
                <a:ext uri="{FF2B5EF4-FFF2-40B4-BE49-F238E27FC236}">
                  <a16:creationId xmlns:a16="http://schemas.microsoft.com/office/drawing/2014/main" id="{00000000-0008-0000-0100-00003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1289" name="Button 265" hidden="1">
              <a:extLst>
                <a:ext uri="{63B3BB69-23CF-44E3-9099-C40C66FF867C}">
                  <a14:compatExt spid="_x0000_s1289"/>
                </a:ext>
                <a:ext uri="{FF2B5EF4-FFF2-40B4-BE49-F238E27FC236}">
                  <a16:creationId xmlns:a16="http://schemas.microsoft.com/office/drawing/2014/main" id="{00000000-0008-0000-0100-00003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10</xdr:col>
          <xdr:colOff>0</xdr:colOff>
          <xdr:row>398</xdr:row>
          <xdr:rowOff>0</xdr:rowOff>
        </xdr:to>
        <xdr:sp macro="" textlink="">
          <xdr:nvSpPr>
            <xdr:cNvPr id="1290" name="Button 266" hidden="1">
              <a:extLst>
                <a:ext uri="{63B3BB69-23CF-44E3-9099-C40C66FF867C}">
                  <a14:compatExt spid="_x0000_s1290"/>
                </a:ext>
                <a:ext uri="{FF2B5EF4-FFF2-40B4-BE49-F238E27FC236}">
                  <a16:creationId xmlns:a16="http://schemas.microsoft.com/office/drawing/2014/main" id="{00000000-0008-0000-0100-00003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10</xdr:col>
          <xdr:colOff>0</xdr:colOff>
          <xdr:row>399</xdr:row>
          <xdr:rowOff>0</xdr:rowOff>
        </xdr:to>
        <xdr:sp macro="" textlink="">
          <xdr:nvSpPr>
            <xdr:cNvPr id="1291" name="Button 267" hidden="1">
              <a:extLst>
                <a:ext uri="{63B3BB69-23CF-44E3-9099-C40C66FF867C}">
                  <a14:compatExt spid="_x0000_s1291"/>
                </a:ext>
                <a:ext uri="{FF2B5EF4-FFF2-40B4-BE49-F238E27FC236}">
                  <a16:creationId xmlns:a16="http://schemas.microsoft.com/office/drawing/2014/main" id="{00000000-0008-0000-0100-00003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10</xdr:col>
          <xdr:colOff>0</xdr:colOff>
          <xdr:row>400</xdr:row>
          <xdr:rowOff>0</xdr:rowOff>
        </xdr:to>
        <xdr:sp macro="" textlink="">
          <xdr:nvSpPr>
            <xdr:cNvPr id="1292" name="Button 268" hidden="1">
              <a:extLst>
                <a:ext uri="{63B3BB69-23CF-44E3-9099-C40C66FF867C}">
                  <a14:compatExt spid="_x0000_s1292"/>
                </a:ext>
                <a:ext uri="{FF2B5EF4-FFF2-40B4-BE49-F238E27FC236}">
                  <a16:creationId xmlns:a16="http://schemas.microsoft.com/office/drawing/2014/main" id="{00000000-0008-0000-0100-00003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10</xdr:col>
          <xdr:colOff>0</xdr:colOff>
          <xdr:row>401</xdr:row>
          <xdr:rowOff>0</xdr:rowOff>
        </xdr:to>
        <xdr:sp macro="" textlink="">
          <xdr:nvSpPr>
            <xdr:cNvPr id="1293" name="Button 269" hidden="1">
              <a:extLst>
                <a:ext uri="{63B3BB69-23CF-44E3-9099-C40C66FF867C}">
                  <a14:compatExt spid="_x0000_s1293"/>
                </a:ext>
                <a:ext uri="{FF2B5EF4-FFF2-40B4-BE49-F238E27FC236}">
                  <a16:creationId xmlns:a16="http://schemas.microsoft.com/office/drawing/2014/main" id="{00000000-0008-0000-0100-00003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10</xdr:col>
          <xdr:colOff>0</xdr:colOff>
          <xdr:row>402</xdr:row>
          <xdr:rowOff>0</xdr:rowOff>
        </xdr:to>
        <xdr:sp macro="" textlink="">
          <xdr:nvSpPr>
            <xdr:cNvPr id="1294" name="Button 270" hidden="1">
              <a:extLst>
                <a:ext uri="{63B3BB69-23CF-44E3-9099-C40C66FF867C}">
                  <a14:compatExt spid="_x0000_s1294"/>
                </a:ext>
                <a:ext uri="{FF2B5EF4-FFF2-40B4-BE49-F238E27FC236}">
                  <a16:creationId xmlns:a16="http://schemas.microsoft.com/office/drawing/2014/main" id="{00000000-0008-0000-0100-00003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10</xdr:col>
          <xdr:colOff>0</xdr:colOff>
          <xdr:row>403</xdr:row>
          <xdr:rowOff>0</xdr:rowOff>
        </xdr:to>
        <xdr:sp macro="" textlink="">
          <xdr:nvSpPr>
            <xdr:cNvPr id="1295" name="Button 271" hidden="1">
              <a:extLst>
                <a:ext uri="{63B3BB69-23CF-44E3-9099-C40C66FF867C}">
                  <a14:compatExt spid="_x0000_s1295"/>
                </a:ext>
                <a:ext uri="{FF2B5EF4-FFF2-40B4-BE49-F238E27FC236}">
                  <a16:creationId xmlns:a16="http://schemas.microsoft.com/office/drawing/2014/main" id="{00000000-0008-0000-0100-00003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10</xdr:col>
          <xdr:colOff>0</xdr:colOff>
          <xdr:row>404</xdr:row>
          <xdr:rowOff>0</xdr:rowOff>
        </xdr:to>
        <xdr:sp macro="" textlink="">
          <xdr:nvSpPr>
            <xdr:cNvPr id="1296" name="Button 272" hidden="1">
              <a:extLst>
                <a:ext uri="{63B3BB69-23CF-44E3-9099-C40C66FF867C}">
                  <a14:compatExt spid="_x0000_s1296"/>
                </a:ext>
                <a:ext uri="{FF2B5EF4-FFF2-40B4-BE49-F238E27FC236}">
                  <a16:creationId xmlns:a16="http://schemas.microsoft.com/office/drawing/2014/main" id="{00000000-0008-0000-0100-00003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10</xdr:col>
          <xdr:colOff>0</xdr:colOff>
          <xdr:row>414</xdr:row>
          <xdr:rowOff>0</xdr:rowOff>
        </xdr:to>
        <xdr:sp macro="" textlink="">
          <xdr:nvSpPr>
            <xdr:cNvPr id="1297" name="Button 273" hidden="1">
              <a:extLst>
                <a:ext uri="{63B3BB69-23CF-44E3-9099-C40C66FF867C}">
                  <a14:compatExt spid="_x0000_s1297"/>
                </a:ext>
                <a:ext uri="{FF2B5EF4-FFF2-40B4-BE49-F238E27FC236}">
                  <a16:creationId xmlns:a16="http://schemas.microsoft.com/office/drawing/2014/main" id="{00000000-0008-0000-0100-00004E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10</xdr:col>
          <xdr:colOff>0</xdr:colOff>
          <xdr:row>415</xdr:row>
          <xdr:rowOff>0</xdr:rowOff>
        </xdr:to>
        <xdr:sp macro="" textlink="">
          <xdr:nvSpPr>
            <xdr:cNvPr id="1298" name="Button 274" hidden="1">
              <a:extLst>
                <a:ext uri="{63B3BB69-23CF-44E3-9099-C40C66FF867C}">
                  <a14:compatExt spid="_x0000_s1298"/>
                </a:ext>
                <a:ext uri="{FF2B5EF4-FFF2-40B4-BE49-F238E27FC236}">
                  <a16:creationId xmlns:a16="http://schemas.microsoft.com/office/drawing/2014/main" id="{00000000-0008-0000-0100-00004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10</xdr:col>
          <xdr:colOff>0</xdr:colOff>
          <xdr:row>407</xdr:row>
          <xdr:rowOff>0</xdr:rowOff>
        </xdr:to>
        <xdr:sp macro="" textlink="">
          <xdr:nvSpPr>
            <xdr:cNvPr id="1299" name="Button 275" hidden="1">
              <a:extLst>
                <a:ext uri="{63B3BB69-23CF-44E3-9099-C40C66FF867C}">
                  <a14:compatExt spid="_x0000_s1299"/>
                </a:ext>
                <a:ext uri="{FF2B5EF4-FFF2-40B4-BE49-F238E27FC236}">
                  <a16:creationId xmlns:a16="http://schemas.microsoft.com/office/drawing/2014/main" id="{00000000-0008-0000-0100-000050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10</xdr:col>
          <xdr:colOff>0</xdr:colOff>
          <xdr:row>425</xdr:row>
          <xdr:rowOff>0</xdr:rowOff>
        </xdr:to>
        <xdr:sp macro="" textlink="">
          <xdr:nvSpPr>
            <xdr:cNvPr id="1300" name="Button 276" hidden="1">
              <a:extLst>
                <a:ext uri="{63B3BB69-23CF-44E3-9099-C40C66FF867C}">
                  <a14:compatExt spid="_x0000_s1300"/>
                </a:ext>
                <a:ext uri="{FF2B5EF4-FFF2-40B4-BE49-F238E27FC236}">
                  <a16:creationId xmlns:a16="http://schemas.microsoft.com/office/drawing/2014/main" id="{00000000-0008-0000-0100-000064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10</xdr:col>
          <xdr:colOff>0</xdr:colOff>
          <xdr:row>426</xdr:row>
          <xdr:rowOff>0</xdr:rowOff>
        </xdr:to>
        <xdr:sp macro="" textlink="">
          <xdr:nvSpPr>
            <xdr:cNvPr id="1301" name="Button 277" hidden="1">
              <a:extLst>
                <a:ext uri="{63B3BB69-23CF-44E3-9099-C40C66FF867C}">
                  <a14:compatExt spid="_x0000_s1301"/>
                </a:ext>
                <a:ext uri="{FF2B5EF4-FFF2-40B4-BE49-F238E27FC236}">
                  <a16:creationId xmlns:a16="http://schemas.microsoft.com/office/drawing/2014/main" id="{00000000-0008-0000-0100-00006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10</xdr:col>
          <xdr:colOff>0</xdr:colOff>
          <xdr:row>418</xdr:row>
          <xdr:rowOff>0</xdr:rowOff>
        </xdr:to>
        <xdr:sp macro="" textlink="">
          <xdr:nvSpPr>
            <xdr:cNvPr id="1302" name="Button 278" hidden="1">
              <a:extLst>
                <a:ext uri="{63B3BB69-23CF-44E3-9099-C40C66FF867C}">
                  <a14:compatExt spid="_x0000_s1302"/>
                </a:ext>
                <a:ext uri="{FF2B5EF4-FFF2-40B4-BE49-F238E27FC236}">
                  <a16:creationId xmlns:a16="http://schemas.microsoft.com/office/drawing/2014/main" id="{00000000-0008-0000-0100-000066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436</xdr:row>
          <xdr:rowOff>0</xdr:rowOff>
        </xdr:to>
        <xdr:sp macro="" textlink="">
          <xdr:nvSpPr>
            <xdr:cNvPr id="1303" name="Button 279" hidden="1">
              <a:extLst>
                <a:ext uri="{63B3BB69-23CF-44E3-9099-C40C66FF867C}">
                  <a14:compatExt spid="_x0000_s1303"/>
                </a:ext>
                <a:ext uri="{FF2B5EF4-FFF2-40B4-BE49-F238E27FC236}">
                  <a16:creationId xmlns:a16="http://schemas.microsoft.com/office/drawing/2014/main" id="{00000000-0008-0000-0100-0000B4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10</xdr:col>
          <xdr:colOff>0</xdr:colOff>
          <xdr:row>437</xdr:row>
          <xdr:rowOff>0</xdr:rowOff>
        </xdr:to>
        <xdr:sp macro="" textlink="">
          <xdr:nvSpPr>
            <xdr:cNvPr id="1304" name="Button 280" hidden="1">
              <a:extLst>
                <a:ext uri="{63B3BB69-23CF-44E3-9099-C40C66FF867C}">
                  <a14:compatExt spid="_x0000_s1304"/>
                </a:ext>
                <a:ext uri="{FF2B5EF4-FFF2-40B4-BE49-F238E27FC236}">
                  <a16:creationId xmlns:a16="http://schemas.microsoft.com/office/drawing/2014/main" id="{00000000-0008-0000-0100-0000B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10</xdr:col>
          <xdr:colOff>0</xdr:colOff>
          <xdr:row>429</xdr:row>
          <xdr:rowOff>0</xdr:rowOff>
        </xdr:to>
        <xdr:sp macro="" textlink="">
          <xdr:nvSpPr>
            <xdr:cNvPr id="1305" name="Button 281" hidden="1">
              <a:extLst>
                <a:ext uri="{63B3BB69-23CF-44E3-9099-C40C66FF867C}">
                  <a14:compatExt spid="_x0000_s1305"/>
                </a:ext>
                <a:ext uri="{FF2B5EF4-FFF2-40B4-BE49-F238E27FC236}">
                  <a16:creationId xmlns:a16="http://schemas.microsoft.com/office/drawing/2014/main" id="{00000000-0008-0000-0100-0000B6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10</xdr:col>
          <xdr:colOff>0</xdr:colOff>
          <xdr:row>438</xdr:row>
          <xdr:rowOff>0</xdr:rowOff>
        </xdr:to>
        <xdr:sp macro="" textlink="">
          <xdr:nvSpPr>
            <xdr:cNvPr id="1306" name="Button 282" hidden="1">
              <a:extLst>
                <a:ext uri="{63B3BB69-23CF-44E3-9099-C40C66FF867C}">
                  <a14:compatExt spid="_x0000_s1306"/>
                </a:ext>
                <a:ext uri="{FF2B5EF4-FFF2-40B4-BE49-F238E27FC236}">
                  <a16:creationId xmlns:a16="http://schemas.microsoft.com/office/drawing/2014/main" id="{00000000-0008-0000-0100-0000B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10</xdr:col>
          <xdr:colOff>0</xdr:colOff>
          <xdr:row>439</xdr:row>
          <xdr:rowOff>0</xdr:rowOff>
        </xdr:to>
        <xdr:sp macro="" textlink="">
          <xdr:nvSpPr>
            <xdr:cNvPr id="1307" name="Button 283" hidden="1">
              <a:extLst>
                <a:ext uri="{63B3BB69-23CF-44E3-9099-C40C66FF867C}">
                  <a14:compatExt spid="_x0000_s1307"/>
                </a:ext>
                <a:ext uri="{FF2B5EF4-FFF2-40B4-BE49-F238E27FC236}">
                  <a16:creationId xmlns:a16="http://schemas.microsoft.com/office/drawing/2014/main" id="{00000000-0008-0000-0100-0000B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10</xdr:col>
          <xdr:colOff>0</xdr:colOff>
          <xdr:row>440</xdr:row>
          <xdr:rowOff>0</xdr:rowOff>
        </xdr:to>
        <xdr:sp macro="" textlink="">
          <xdr:nvSpPr>
            <xdr:cNvPr id="1308" name="Button 284" hidden="1">
              <a:extLst>
                <a:ext uri="{63B3BB69-23CF-44E3-9099-C40C66FF867C}">
                  <a14:compatExt spid="_x0000_s1308"/>
                </a:ext>
                <a:ext uri="{FF2B5EF4-FFF2-40B4-BE49-F238E27FC236}">
                  <a16:creationId xmlns:a16="http://schemas.microsoft.com/office/drawing/2014/main" id="{00000000-0008-0000-0100-0000B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10</xdr:col>
          <xdr:colOff>0</xdr:colOff>
          <xdr:row>441</xdr:row>
          <xdr:rowOff>0</xdr:rowOff>
        </xdr:to>
        <xdr:sp macro="" textlink="">
          <xdr:nvSpPr>
            <xdr:cNvPr id="1309" name="Button 285" hidden="1">
              <a:extLst>
                <a:ext uri="{63B3BB69-23CF-44E3-9099-C40C66FF867C}">
                  <a14:compatExt spid="_x0000_s1309"/>
                </a:ext>
                <a:ext uri="{FF2B5EF4-FFF2-40B4-BE49-F238E27FC236}">
                  <a16:creationId xmlns:a16="http://schemas.microsoft.com/office/drawing/2014/main" id="{00000000-0008-0000-0100-0000B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10</xdr:col>
          <xdr:colOff>0</xdr:colOff>
          <xdr:row>442</xdr:row>
          <xdr:rowOff>0</xdr:rowOff>
        </xdr:to>
        <xdr:sp macro="" textlink="">
          <xdr:nvSpPr>
            <xdr:cNvPr id="1310" name="Button 286" hidden="1">
              <a:extLst>
                <a:ext uri="{63B3BB69-23CF-44E3-9099-C40C66FF867C}">
                  <a14:compatExt spid="_x0000_s1310"/>
                </a:ext>
                <a:ext uri="{FF2B5EF4-FFF2-40B4-BE49-F238E27FC236}">
                  <a16:creationId xmlns:a16="http://schemas.microsoft.com/office/drawing/2014/main" id="{00000000-0008-0000-0100-0000B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10</xdr:col>
          <xdr:colOff>0</xdr:colOff>
          <xdr:row>443</xdr:row>
          <xdr:rowOff>0</xdr:rowOff>
        </xdr:to>
        <xdr:sp macro="" textlink="">
          <xdr:nvSpPr>
            <xdr:cNvPr id="1311" name="Button 287" hidden="1">
              <a:extLst>
                <a:ext uri="{63B3BB69-23CF-44E3-9099-C40C66FF867C}">
                  <a14:compatExt spid="_x0000_s1311"/>
                </a:ext>
                <a:ext uri="{FF2B5EF4-FFF2-40B4-BE49-F238E27FC236}">
                  <a16:creationId xmlns:a16="http://schemas.microsoft.com/office/drawing/2014/main" id="{00000000-0008-0000-0100-0000B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10</xdr:col>
          <xdr:colOff>0</xdr:colOff>
          <xdr:row>444</xdr:row>
          <xdr:rowOff>0</xdr:rowOff>
        </xdr:to>
        <xdr:sp macro="" textlink="">
          <xdr:nvSpPr>
            <xdr:cNvPr id="1312" name="Button 288" hidden="1">
              <a:extLst>
                <a:ext uri="{63B3BB69-23CF-44E3-9099-C40C66FF867C}">
                  <a14:compatExt spid="_x0000_s1312"/>
                </a:ext>
                <a:ext uri="{FF2B5EF4-FFF2-40B4-BE49-F238E27FC236}">
                  <a16:creationId xmlns:a16="http://schemas.microsoft.com/office/drawing/2014/main" id="{00000000-0008-0000-0100-0000B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10</xdr:col>
          <xdr:colOff>0</xdr:colOff>
          <xdr:row>445</xdr:row>
          <xdr:rowOff>0</xdr:rowOff>
        </xdr:to>
        <xdr:sp macro="" textlink="">
          <xdr:nvSpPr>
            <xdr:cNvPr id="1313" name="Button 289" hidden="1">
              <a:extLst>
                <a:ext uri="{63B3BB69-23CF-44E3-9099-C40C66FF867C}">
                  <a14:compatExt spid="_x0000_s1313"/>
                </a:ext>
                <a:ext uri="{FF2B5EF4-FFF2-40B4-BE49-F238E27FC236}">
                  <a16:creationId xmlns:a16="http://schemas.microsoft.com/office/drawing/2014/main" id="{00000000-0008-0000-0100-0000B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10</xdr:col>
          <xdr:colOff>0</xdr:colOff>
          <xdr:row>446</xdr:row>
          <xdr:rowOff>0</xdr:rowOff>
        </xdr:to>
        <xdr:sp macro="" textlink="">
          <xdr:nvSpPr>
            <xdr:cNvPr id="1314" name="Button 290" hidden="1">
              <a:extLst>
                <a:ext uri="{63B3BB69-23CF-44E3-9099-C40C66FF867C}">
                  <a14:compatExt spid="_x0000_s1314"/>
                </a:ext>
                <a:ext uri="{FF2B5EF4-FFF2-40B4-BE49-F238E27FC236}">
                  <a16:creationId xmlns:a16="http://schemas.microsoft.com/office/drawing/2014/main" id="{00000000-0008-0000-0100-0000C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10</xdr:col>
          <xdr:colOff>0</xdr:colOff>
          <xdr:row>447</xdr:row>
          <xdr:rowOff>0</xdr:rowOff>
        </xdr:to>
        <xdr:sp macro="" textlink="">
          <xdr:nvSpPr>
            <xdr:cNvPr id="1315" name="Button 291" hidden="1">
              <a:extLst>
                <a:ext uri="{63B3BB69-23CF-44E3-9099-C40C66FF867C}">
                  <a14:compatExt spid="_x0000_s1315"/>
                </a:ext>
                <a:ext uri="{FF2B5EF4-FFF2-40B4-BE49-F238E27FC236}">
                  <a16:creationId xmlns:a16="http://schemas.microsoft.com/office/drawing/2014/main" id="{00000000-0008-0000-0100-0000C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10</xdr:col>
          <xdr:colOff>0</xdr:colOff>
          <xdr:row>448</xdr:row>
          <xdr:rowOff>0</xdr:rowOff>
        </xdr:to>
        <xdr:sp macro="" textlink="">
          <xdr:nvSpPr>
            <xdr:cNvPr id="1316" name="Button 292" hidden="1">
              <a:extLst>
                <a:ext uri="{63B3BB69-23CF-44E3-9099-C40C66FF867C}">
                  <a14:compatExt spid="_x0000_s1316"/>
                </a:ext>
                <a:ext uri="{FF2B5EF4-FFF2-40B4-BE49-F238E27FC236}">
                  <a16:creationId xmlns:a16="http://schemas.microsoft.com/office/drawing/2014/main" id="{00000000-0008-0000-0100-0000C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10</xdr:col>
          <xdr:colOff>0</xdr:colOff>
          <xdr:row>449</xdr:row>
          <xdr:rowOff>0</xdr:rowOff>
        </xdr:to>
        <xdr:sp macro="" textlink="">
          <xdr:nvSpPr>
            <xdr:cNvPr id="1317" name="Button 293" hidden="1">
              <a:extLst>
                <a:ext uri="{63B3BB69-23CF-44E3-9099-C40C66FF867C}">
                  <a14:compatExt spid="_x0000_s1317"/>
                </a:ext>
                <a:ext uri="{FF2B5EF4-FFF2-40B4-BE49-F238E27FC236}">
                  <a16:creationId xmlns:a16="http://schemas.microsoft.com/office/drawing/2014/main" id="{00000000-0008-0000-0100-0000C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10</xdr:col>
          <xdr:colOff>0</xdr:colOff>
          <xdr:row>450</xdr:row>
          <xdr:rowOff>0</xdr:rowOff>
        </xdr:to>
        <xdr:sp macro="" textlink="">
          <xdr:nvSpPr>
            <xdr:cNvPr id="1318" name="Button 294" hidden="1">
              <a:extLst>
                <a:ext uri="{63B3BB69-23CF-44E3-9099-C40C66FF867C}">
                  <a14:compatExt spid="_x0000_s1318"/>
                </a:ext>
                <a:ext uri="{FF2B5EF4-FFF2-40B4-BE49-F238E27FC236}">
                  <a16:creationId xmlns:a16="http://schemas.microsoft.com/office/drawing/2014/main" id="{00000000-0008-0000-0100-0000C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10</xdr:col>
          <xdr:colOff>0</xdr:colOff>
          <xdr:row>451</xdr:row>
          <xdr:rowOff>0</xdr:rowOff>
        </xdr:to>
        <xdr:sp macro="" textlink="">
          <xdr:nvSpPr>
            <xdr:cNvPr id="1319" name="Button 295" hidden="1">
              <a:extLst>
                <a:ext uri="{63B3BB69-23CF-44E3-9099-C40C66FF867C}">
                  <a14:compatExt spid="_x0000_s1319"/>
                </a:ext>
                <a:ext uri="{FF2B5EF4-FFF2-40B4-BE49-F238E27FC236}">
                  <a16:creationId xmlns:a16="http://schemas.microsoft.com/office/drawing/2014/main" id="{00000000-0008-0000-0100-0000C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10</xdr:col>
          <xdr:colOff>0</xdr:colOff>
          <xdr:row>452</xdr:row>
          <xdr:rowOff>0</xdr:rowOff>
        </xdr:to>
        <xdr:sp macro="" textlink="">
          <xdr:nvSpPr>
            <xdr:cNvPr id="1320" name="Button 296" hidden="1">
              <a:extLst>
                <a:ext uri="{63B3BB69-23CF-44E3-9099-C40C66FF867C}">
                  <a14:compatExt spid="_x0000_s1320"/>
                </a:ext>
                <a:ext uri="{FF2B5EF4-FFF2-40B4-BE49-F238E27FC236}">
                  <a16:creationId xmlns:a16="http://schemas.microsoft.com/office/drawing/2014/main" id="{00000000-0008-0000-0100-0000C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10</xdr:col>
          <xdr:colOff>0</xdr:colOff>
          <xdr:row>453</xdr:row>
          <xdr:rowOff>0</xdr:rowOff>
        </xdr:to>
        <xdr:sp macro="" textlink="">
          <xdr:nvSpPr>
            <xdr:cNvPr id="1321" name="Button 297" hidden="1">
              <a:extLst>
                <a:ext uri="{63B3BB69-23CF-44E3-9099-C40C66FF867C}">
                  <a14:compatExt spid="_x0000_s1321"/>
                </a:ext>
                <a:ext uri="{FF2B5EF4-FFF2-40B4-BE49-F238E27FC236}">
                  <a16:creationId xmlns:a16="http://schemas.microsoft.com/office/drawing/2014/main" id="{00000000-0008-0000-0100-0000C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10</xdr:col>
          <xdr:colOff>0</xdr:colOff>
          <xdr:row>454</xdr:row>
          <xdr:rowOff>0</xdr:rowOff>
        </xdr:to>
        <xdr:sp macro="" textlink="">
          <xdr:nvSpPr>
            <xdr:cNvPr id="1322" name="Button 298" hidden="1">
              <a:extLst>
                <a:ext uri="{63B3BB69-23CF-44E3-9099-C40C66FF867C}">
                  <a14:compatExt spid="_x0000_s1322"/>
                </a:ext>
                <a:ext uri="{FF2B5EF4-FFF2-40B4-BE49-F238E27FC236}">
                  <a16:creationId xmlns:a16="http://schemas.microsoft.com/office/drawing/2014/main" id="{00000000-0008-0000-0100-0000C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323" name="Button 299" hidden="1">
              <a:extLst>
                <a:ext uri="{63B3BB69-23CF-44E3-9099-C40C66FF867C}">
                  <a14:compatExt spid="_x0000_s1323"/>
                </a:ext>
                <a:ext uri="{FF2B5EF4-FFF2-40B4-BE49-F238E27FC236}">
                  <a16:creationId xmlns:a16="http://schemas.microsoft.com/office/drawing/2014/main" id="{00000000-0008-0000-0100-0000C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10</xdr:col>
          <xdr:colOff>0</xdr:colOff>
          <xdr:row>456</xdr:row>
          <xdr:rowOff>0</xdr:rowOff>
        </xdr:to>
        <xdr:sp macro="" textlink="">
          <xdr:nvSpPr>
            <xdr:cNvPr id="1324" name="Button 300" hidden="1">
              <a:extLst>
                <a:ext uri="{63B3BB69-23CF-44E3-9099-C40C66FF867C}">
                  <a14:compatExt spid="_x0000_s1324"/>
                </a:ext>
                <a:ext uri="{FF2B5EF4-FFF2-40B4-BE49-F238E27FC236}">
                  <a16:creationId xmlns:a16="http://schemas.microsoft.com/office/drawing/2014/main" id="{00000000-0008-0000-0100-0000C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10</xdr:col>
          <xdr:colOff>0</xdr:colOff>
          <xdr:row>457</xdr:row>
          <xdr:rowOff>0</xdr:rowOff>
        </xdr:to>
        <xdr:sp macro="" textlink="">
          <xdr:nvSpPr>
            <xdr:cNvPr id="1325" name="Button 301" hidden="1">
              <a:extLst>
                <a:ext uri="{63B3BB69-23CF-44E3-9099-C40C66FF867C}">
                  <a14:compatExt spid="_x0000_s1325"/>
                </a:ext>
                <a:ext uri="{FF2B5EF4-FFF2-40B4-BE49-F238E27FC236}">
                  <a16:creationId xmlns:a16="http://schemas.microsoft.com/office/drawing/2014/main" id="{00000000-0008-0000-0100-0000C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10</xdr:col>
          <xdr:colOff>0</xdr:colOff>
          <xdr:row>458</xdr:row>
          <xdr:rowOff>0</xdr:rowOff>
        </xdr:to>
        <xdr:sp macro="" textlink="">
          <xdr:nvSpPr>
            <xdr:cNvPr id="1326" name="Button 302" hidden="1">
              <a:extLst>
                <a:ext uri="{63B3BB69-23CF-44E3-9099-C40C66FF867C}">
                  <a14:compatExt spid="_x0000_s1326"/>
                </a:ext>
                <a:ext uri="{FF2B5EF4-FFF2-40B4-BE49-F238E27FC236}">
                  <a16:creationId xmlns:a16="http://schemas.microsoft.com/office/drawing/2014/main" id="{00000000-0008-0000-0100-0000C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10</xdr:col>
          <xdr:colOff>0</xdr:colOff>
          <xdr:row>459</xdr:row>
          <xdr:rowOff>0</xdr:rowOff>
        </xdr:to>
        <xdr:sp macro="" textlink="">
          <xdr:nvSpPr>
            <xdr:cNvPr id="1327" name="Button 303" hidden="1">
              <a:extLst>
                <a:ext uri="{63B3BB69-23CF-44E3-9099-C40C66FF867C}">
                  <a14:compatExt spid="_x0000_s1327"/>
                </a:ext>
                <a:ext uri="{FF2B5EF4-FFF2-40B4-BE49-F238E27FC236}">
                  <a16:creationId xmlns:a16="http://schemas.microsoft.com/office/drawing/2014/main" id="{00000000-0008-0000-0100-0000C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10</xdr:col>
          <xdr:colOff>0</xdr:colOff>
          <xdr:row>460</xdr:row>
          <xdr:rowOff>0</xdr:rowOff>
        </xdr:to>
        <xdr:sp macro="" textlink="">
          <xdr:nvSpPr>
            <xdr:cNvPr id="1328" name="Button 304" hidden="1">
              <a:extLst>
                <a:ext uri="{63B3BB69-23CF-44E3-9099-C40C66FF867C}">
                  <a14:compatExt spid="_x0000_s1328"/>
                </a:ext>
                <a:ext uri="{FF2B5EF4-FFF2-40B4-BE49-F238E27FC236}">
                  <a16:creationId xmlns:a16="http://schemas.microsoft.com/office/drawing/2014/main" id="{00000000-0008-0000-0100-0000C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10</xdr:col>
          <xdr:colOff>0</xdr:colOff>
          <xdr:row>470</xdr:row>
          <xdr:rowOff>0</xdr:rowOff>
        </xdr:to>
        <xdr:sp macro="" textlink="">
          <xdr:nvSpPr>
            <xdr:cNvPr id="1329" name="Button 305" hidden="1">
              <a:extLst>
                <a:ext uri="{63B3BB69-23CF-44E3-9099-C40C66FF867C}">
                  <a14:compatExt spid="_x0000_s1329"/>
                </a:ext>
                <a:ext uri="{FF2B5EF4-FFF2-40B4-BE49-F238E27FC236}">
                  <a16:creationId xmlns:a16="http://schemas.microsoft.com/office/drawing/2014/main" id="{00000000-0008-0000-0100-0000E6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10</xdr:col>
          <xdr:colOff>0</xdr:colOff>
          <xdr:row>471</xdr:row>
          <xdr:rowOff>0</xdr:rowOff>
        </xdr:to>
        <xdr:sp macro="" textlink="">
          <xdr:nvSpPr>
            <xdr:cNvPr id="1330" name="Button 306" hidden="1">
              <a:extLst>
                <a:ext uri="{63B3BB69-23CF-44E3-9099-C40C66FF867C}">
                  <a14:compatExt spid="_x0000_s1330"/>
                </a:ext>
                <a:ext uri="{FF2B5EF4-FFF2-40B4-BE49-F238E27FC236}">
                  <a16:creationId xmlns:a16="http://schemas.microsoft.com/office/drawing/2014/main" id="{00000000-0008-0000-0100-0000E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10</xdr:col>
          <xdr:colOff>0</xdr:colOff>
          <xdr:row>463</xdr:row>
          <xdr:rowOff>0</xdr:rowOff>
        </xdr:to>
        <xdr:sp macro="" textlink="">
          <xdr:nvSpPr>
            <xdr:cNvPr id="1331" name="Button 307" hidden="1">
              <a:extLst>
                <a:ext uri="{63B3BB69-23CF-44E3-9099-C40C66FF867C}">
                  <a14:compatExt spid="_x0000_s1331"/>
                </a:ext>
                <a:ext uri="{FF2B5EF4-FFF2-40B4-BE49-F238E27FC236}">
                  <a16:creationId xmlns:a16="http://schemas.microsoft.com/office/drawing/2014/main" id="{00000000-0008-0000-0100-0000E8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10</xdr:col>
          <xdr:colOff>0</xdr:colOff>
          <xdr:row>472</xdr:row>
          <xdr:rowOff>0</xdr:rowOff>
        </xdr:to>
        <xdr:sp macro="" textlink="">
          <xdr:nvSpPr>
            <xdr:cNvPr id="1332" name="Button 308" hidden="1">
              <a:extLst>
                <a:ext uri="{63B3BB69-23CF-44E3-9099-C40C66FF867C}">
                  <a14:compatExt spid="_x0000_s1332"/>
                </a:ext>
                <a:ext uri="{FF2B5EF4-FFF2-40B4-BE49-F238E27FC236}">
                  <a16:creationId xmlns:a16="http://schemas.microsoft.com/office/drawing/2014/main" id="{00000000-0008-0000-0100-0000E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10</xdr:col>
          <xdr:colOff>0</xdr:colOff>
          <xdr:row>473</xdr:row>
          <xdr:rowOff>0</xdr:rowOff>
        </xdr:to>
        <xdr:sp macro="" textlink="">
          <xdr:nvSpPr>
            <xdr:cNvPr id="1333" name="Button 309" hidden="1">
              <a:extLst>
                <a:ext uri="{63B3BB69-23CF-44E3-9099-C40C66FF867C}">
                  <a14:compatExt spid="_x0000_s1333"/>
                </a:ext>
                <a:ext uri="{FF2B5EF4-FFF2-40B4-BE49-F238E27FC236}">
                  <a16:creationId xmlns:a16="http://schemas.microsoft.com/office/drawing/2014/main" id="{00000000-0008-0000-0100-0000E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10</xdr:col>
          <xdr:colOff>0</xdr:colOff>
          <xdr:row>474</xdr:row>
          <xdr:rowOff>0</xdr:rowOff>
        </xdr:to>
        <xdr:sp macro="" textlink="">
          <xdr:nvSpPr>
            <xdr:cNvPr id="1334" name="Button 310" hidden="1">
              <a:extLst>
                <a:ext uri="{63B3BB69-23CF-44E3-9099-C40C66FF867C}">
                  <a14:compatExt spid="_x0000_s1334"/>
                </a:ext>
                <a:ext uri="{FF2B5EF4-FFF2-40B4-BE49-F238E27FC236}">
                  <a16:creationId xmlns:a16="http://schemas.microsoft.com/office/drawing/2014/main" id="{00000000-0008-0000-0100-0000E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10</xdr:col>
          <xdr:colOff>0</xdr:colOff>
          <xdr:row>475</xdr:row>
          <xdr:rowOff>0</xdr:rowOff>
        </xdr:to>
        <xdr:sp macro="" textlink="">
          <xdr:nvSpPr>
            <xdr:cNvPr id="1335" name="Button 311" hidden="1">
              <a:extLst>
                <a:ext uri="{63B3BB69-23CF-44E3-9099-C40C66FF867C}">
                  <a14:compatExt spid="_x0000_s1335"/>
                </a:ext>
                <a:ext uri="{FF2B5EF4-FFF2-40B4-BE49-F238E27FC236}">
                  <a16:creationId xmlns:a16="http://schemas.microsoft.com/office/drawing/2014/main" id="{00000000-0008-0000-0100-0000E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10</xdr:col>
          <xdr:colOff>0</xdr:colOff>
          <xdr:row>476</xdr:row>
          <xdr:rowOff>0</xdr:rowOff>
        </xdr:to>
        <xdr:sp macro="" textlink="">
          <xdr:nvSpPr>
            <xdr:cNvPr id="1336" name="Button 312" hidden="1">
              <a:extLst>
                <a:ext uri="{63B3BB69-23CF-44E3-9099-C40C66FF867C}">
                  <a14:compatExt spid="_x0000_s1336"/>
                </a:ext>
                <a:ext uri="{FF2B5EF4-FFF2-40B4-BE49-F238E27FC236}">
                  <a16:creationId xmlns:a16="http://schemas.microsoft.com/office/drawing/2014/main" id="{00000000-0008-0000-0100-0000E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10</xdr:col>
          <xdr:colOff>0</xdr:colOff>
          <xdr:row>477</xdr:row>
          <xdr:rowOff>0</xdr:rowOff>
        </xdr:to>
        <xdr:sp macro="" textlink="">
          <xdr:nvSpPr>
            <xdr:cNvPr id="1337" name="Button 313" hidden="1">
              <a:extLst>
                <a:ext uri="{63B3BB69-23CF-44E3-9099-C40C66FF867C}">
                  <a14:compatExt spid="_x0000_s1337"/>
                </a:ext>
                <a:ext uri="{FF2B5EF4-FFF2-40B4-BE49-F238E27FC236}">
                  <a16:creationId xmlns:a16="http://schemas.microsoft.com/office/drawing/2014/main" id="{00000000-0008-0000-0100-0000E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10</xdr:col>
          <xdr:colOff>0</xdr:colOff>
          <xdr:row>478</xdr:row>
          <xdr:rowOff>0</xdr:rowOff>
        </xdr:to>
        <xdr:sp macro="" textlink="">
          <xdr:nvSpPr>
            <xdr:cNvPr id="1338" name="Button 314" hidden="1">
              <a:extLst>
                <a:ext uri="{63B3BB69-23CF-44E3-9099-C40C66FF867C}">
                  <a14:compatExt spid="_x0000_s1338"/>
                </a:ext>
                <a:ext uri="{FF2B5EF4-FFF2-40B4-BE49-F238E27FC236}">
                  <a16:creationId xmlns:a16="http://schemas.microsoft.com/office/drawing/2014/main" id="{00000000-0008-0000-0100-0000E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10</xdr:col>
          <xdr:colOff>0</xdr:colOff>
          <xdr:row>479</xdr:row>
          <xdr:rowOff>0</xdr:rowOff>
        </xdr:to>
        <xdr:sp macro="" textlink="">
          <xdr:nvSpPr>
            <xdr:cNvPr id="1339" name="Button 315" hidden="1">
              <a:extLst>
                <a:ext uri="{63B3BB69-23CF-44E3-9099-C40C66FF867C}">
                  <a14:compatExt spid="_x0000_s1339"/>
                </a:ext>
                <a:ext uri="{FF2B5EF4-FFF2-40B4-BE49-F238E27FC236}">
                  <a16:creationId xmlns:a16="http://schemas.microsoft.com/office/drawing/2014/main" id="{00000000-0008-0000-0100-0000F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10</xdr:col>
          <xdr:colOff>0</xdr:colOff>
          <xdr:row>480</xdr:row>
          <xdr:rowOff>0</xdr:rowOff>
        </xdr:to>
        <xdr:sp macro="" textlink="">
          <xdr:nvSpPr>
            <xdr:cNvPr id="1340" name="Button 316" hidden="1">
              <a:extLst>
                <a:ext uri="{63B3BB69-23CF-44E3-9099-C40C66FF867C}">
                  <a14:compatExt spid="_x0000_s1340"/>
                </a:ext>
                <a:ext uri="{FF2B5EF4-FFF2-40B4-BE49-F238E27FC236}">
                  <a16:creationId xmlns:a16="http://schemas.microsoft.com/office/drawing/2014/main" id="{00000000-0008-0000-0100-0000F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10</xdr:col>
          <xdr:colOff>0</xdr:colOff>
          <xdr:row>481</xdr:row>
          <xdr:rowOff>0</xdr:rowOff>
        </xdr:to>
        <xdr:sp macro="" textlink="">
          <xdr:nvSpPr>
            <xdr:cNvPr id="1341" name="Button 317" hidden="1">
              <a:extLst>
                <a:ext uri="{63B3BB69-23CF-44E3-9099-C40C66FF867C}">
                  <a14:compatExt spid="_x0000_s1341"/>
                </a:ext>
                <a:ext uri="{FF2B5EF4-FFF2-40B4-BE49-F238E27FC236}">
                  <a16:creationId xmlns:a16="http://schemas.microsoft.com/office/drawing/2014/main" id="{00000000-0008-0000-0100-0000F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10</xdr:col>
          <xdr:colOff>0</xdr:colOff>
          <xdr:row>482</xdr:row>
          <xdr:rowOff>0</xdr:rowOff>
        </xdr:to>
        <xdr:sp macro="" textlink="">
          <xdr:nvSpPr>
            <xdr:cNvPr id="1342" name="Button 318" hidden="1">
              <a:extLst>
                <a:ext uri="{63B3BB69-23CF-44E3-9099-C40C66FF867C}">
                  <a14:compatExt spid="_x0000_s1342"/>
                </a:ext>
                <a:ext uri="{FF2B5EF4-FFF2-40B4-BE49-F238E27FC236}">
                  <a16:creationId xmlns:a16="http://schemas.microsoft.com/office/drawing/2014/main" id="{00000000-0008-0000-0100-0000F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10</xdr:col>
          <xdr:colOff>0</xdr:colOff>
          <xdr:row>483</xdr:row>
          <xdr:rowOff>0</xdr:rowOff>
        </xdr:to>
        <xdr:sp macro="" textlink="">
          <xdr:nvSpPr>
            <xdr:cNvPr id="1343" name="Button 319" hidden="1">
              <a:extLst>
                <a:ext uri="{63B3BB69-23CF-44E3-9099-C40C66FF867C}">
                  <a14:compatExt spid="_x0000_s1343"/>
                </a:ext>
                <a:ext uri="{FF2B5EF4-FFF2-40B4-BE49-F238E27FC236}">
                  <a16:creationId xmlns:a16="http://schemas.microsoft.com/office/drawing/2014/main" id="{00000000-0008-0000-0100-0000F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10</xdr:col>
          <xdr:colOff>0</xdr:colOff>
          <xdr:row>484</xdr:row>
          <xdr:rowOff>0</xdr:rowOff>
        </xdr:to>
        <xdr:sp macro="" textlink="">
          <xdr:nvSpPr>
            <xdr:cNvPr id="1344" name="Button 320" hidden="1">
              <a:extLst>
                <a:ext uri="{63B3BB69-23CF-44E3-9099-C40C66FF867C}">
                  <a14:compatExt spid="_x0000_s1344"/>
                </a:ext>
                <a:ext uri="{FF2B5EF4-FFF2-40B4-BE49-F238E27FC236}">
                  <a16:creationId xmlns:a16="http://schemas.microsoft.com/office/drawing/2014/main" id="{00000000-0008-0000-0100-0000F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10</xdr:col>
          <xdr:colOff>0</xdr:colOff>
          <xdr:row>485</xdr:row>
          <xdr:rowOff>0</xdr:rowOff>
        </xdr:to>
        <xdr:sp macro="" textlink="">
          <xdr:nvSpPr>
            <xdr:cNvPr id="1345" name="Button 321" hidden="1">
              <a:extLst>
                <a:ext uri="{63B3BB69-23CF-44E3-9099-C40C66FF867C}">
                  <a14:compatExt spid="_x0000_s1345"/>
                </a:ext>
                <a:ext uri="{FF2B5EF4-FFF2-40B4-BE49-F238E27FC236}">
                  <a16:creationId xmlns:a16="http://schemas.microsoft.com/office/drawing/2014/main" id="{00000000-0008-0000-0100-0000F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10</xdr:col>
          <xdr:colOff>0</xdr:colOff>
          <xdr:row>486</xdr:row>
          <xdr:rowOff>0</xdr:rowOff>
        </xdr:to>
        <xdr:sp macro="" textlink="">
          <xdr:nvSpPr>
            <xdr:cNvPr id="1346" name="Button 322" hidden="1">
              <a:extLst>
                <a:ext uri="{63B3BB69-23CF-44E3-9099-C40C66FF867C}">
                  <a14:compatExt spid="_x0000_s1346"/>
                </a:ext>
                <a:ext uri="{FF2B5EF4-FFF2-40B4-BE49-F238E27FC236}">
                  <a16:creationId xmlns:a16="http://schemas.microsoft.com/office/drawing/2014/main" id="{00000000-0008-0000-0100-0000F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10</xdr:col>
          <xdr:colOff>0</xdr:colOff>
          <xdr:row>487</xdr:row>
          <xdr:rowOff>0</xdr:rowOff>
        </xdr:to>
        <xdr:sp macro="" textlink="">
          <xdr:nvSpPr>
            <xdr:cNvPr id="1347" name="Button 323" hidden="1">
              <a:extLst>
                <a:ext uri="{63B3BB69-23CF-44E3-9099-C40C66FF867C}">
                  <a14:compatExt spid="_x0000_s1347"/>
                </a:ext>
                <a:ext uri="{FF2B5EF4-FFF2-40B4-BE49-F238E27FC236}">
                  <a16:creationId xmlns:a16="http://schemas.microsoft.com/office/drawing/2014/main" id="{00000000-0008-0000-0100-0000F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10</xdr:col>
          <xdr:colOff>0</xdr:colOff>
          <xdr:row>488</xdr:row>
          <xdr:rowOff>0</xdr:rowOff>
        </xdr:to>
        <xdr:sp macro="" textlink="">
          <xdr:nvSpPr>
            <xdr:cNvPr id="1348" name="Button 324" hidden="1">
              <a:extLst>
                <a:ext uri="{63B3BB69-23CF-44E3-9099-C40C66FF867C}">
                  <a14:compatExt spid="_x0000_s1348"/>
                </a:ext>
                <a:ext uri="{FF2B5EF4-FFF2-40B4-BE49-F238E27FC236}">
                  <a16:creationId xmlns:a16="http://schemas.microsoft.com/office/drawing/2014/main" id="{00000000-0008-0000-0100-0000F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10</xdr:col>
          <xdr:colOff>0</xdr:colOff>
          <xdr:row>489</xdr:row>
          <xdr:rowOff>0</xdr:rowOff>
        </xdr:to>
        <xdr:sp macro="" textlink="">
          <xdr:nvSpPr>
            <xdr:cNvPr id="1349" name="Button 325" hidden="1">
              <a:extLst>
                <a:ext uri="{63B3BB69-23CF-44E3-9099-C40C66FF867C}">
                  <a14:compatExt spid="_x0000_s1349"/>
                </a:ext>
                <a:ext uri="{FF2B5EF4-FFF2-40B4-BE49-F238E27FC236}">
                  <a16:creationId xmlns:a16="http://schemas.microsoft.com/office/drawing/2014/main" id="{00000000-0008-0000-0100-0000F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10</xdr:col>
          <xdr:colOff>0</xdr:colOff>
          <xdr:row>490</xdr:row>
          <xdr:rowOff>0</xdr:rowOff>
        </xdr:to>
        <xdr:sp macro="" textlink="">
          <xdr:nvSpPr>
            <xdr:cNvPr id="1350" name="Button 326" hidden="1">
              <a:extLst>
                <a:ext uri="{63B3BB69-23CF-44E3-9099-C40C66FF867C}">
                  <a14:compatExt spid="_x0000_s1350"/>
                </a:ext>
                <a:ext uri="{FF2B5EF4-FFF2-40B4-BE49-F238E27FC236}">
                  <a16:creationId xmlns:a16="http://schemas.microsoft.com/office/drawing/2014/main" id="{00000000-0008-0000-0100-0000F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10</xdr:col>
          <xdr:colOff>0</xdr:colOff>
          <xdr:row>491</xdr:row>
          <xdr:rowOff>0</xdr:rowOff>
        </xdr:to>
        <xdr:sp macro="" textlink="">
          <xdr:nvSpPr>
            <xdr:cNvPr id="1351" name="Button 327" hidden="1">
              <a:extLst>
                <a:ext uri="{63B3BB69-23CF-44E3-9099-C40C66FF867C}">
                  <a14:compatExt spid="_x0000_s1351"/>
                </a:ext>
                <a:ext uri="{FF2B5EF4-FFF2-40B4-BE49-F238E27FC236}">
                  <a16:creationId xmlns:a16="http://schemas.microsoft.com/office/drawing/2014/main" id="{00000000-0008-0000-0100-0000F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10</xdr:col>
          <xdr:colOff>0</xdr:colOff>
          <xdr:row>492</xdr:row>
          <xdr:rowOff>0</xdr:rowOff>
        </xdr:to>
        <xdr:sp macro="" textlink="">
          <xdr:nvSpPr>
            <xdr:cNvPr id="1352" name="Button 328" hidden="1">
              <a:extLst>
                <a:ext uri="{63B3BB69-23CF-44E3-9099-C40C66FF867C}">
                  <a14:compatExt spid="_x0000_s1352"/>
                </a:ext>
                <a:ext uri="{FF2B5EF4-FFF2-40B4-BE49-F238E27FC236}">
                  <a16:creationId xmlns:a16="http://schemas.microsoft.com/office/drawing/2014/main" id="{00000000-0008-0000-0100-0000F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10</xdr:col>
          <xdr:colOff>0</xdr:colOff>
          <xdr:row>493</xdr:row>
          <xdr:rowOff>0</xdr:rowOff>
        </xdr:to>
        <xdr:sp macro="" textlink="">
          <xdr:nvSpPr>
            <xdr:cNvPr id="1353" name="Button 329" hidden="1">
              <a:extLst>
                <a:ext uri="{63B3BB69-23CF-44E3-9099-C40C66FF867C}">
                  <a14:compatExt spid="_x0000_s1353"/>
                </a:ext>
                <a:ext uri="{FF2B5EF4-FFF2-40B4-BE49-F238E27FC236}">
                  <a16:creationId xmlns:a16="http://schemas.microsoft.com/office/drawing/2014/main" id="{00000000-0008-0000-0100-0000F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10</xdr:col>
          <xdr:colOff>0</xdr:colOff>
          <xdr:row>494</xdr:row>
          <xdr:rowOff>0</xdr:rowOff>
        </xdr:to>
        <xdr:sp macro="" textlink="">
          <xdr:nvSpPr>
            <xdr:cNvPr id="1354" name="Button 330" hidden="1">
              <a:extLst>
                <a:ext uri="{63B3BB69-23CF-44E3-9099-C40C66FF867C}">
                  <a14:compatExt spid="_x0000_s1354"/>
                </a:ext>
                <a:ext uri="{FF2B5EF4-FFF2-40B4-BE49-F238E27FC236}">
                  <a16:creationId xmlns:a16="http://schemas.microsoft.com/office/drawing/2014/main" id="{00000000-0008-0000-0100-0000F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10</xdr:col>
          <xdr:colOff>0</xdr:colOff>
          <xdr:row>504</xdr:row>
          <xdr:rowOff>0</xdr:rowOff>
        </xdr:to>
        <xdr:sp macro="" textlink="">
          <xdr:nvSpPr>
            <xdr:cNvPr id="1355" name="Button 331" hidden="1">
              <a:extLst>
                <a:ext uri="{63B3BB69-23CF-44E3-9099-C40C66FF867C}">
                  <a14:compatExt spid="_x0000_s1355"/>
                </a:ext>
                <a:ext uri="{FF2B5EF4-FFF2-40B4-BE49-F238E27FC236}">
                  <a16:creationId xmlns:a16="http://schemas.microsoft.com/office/drawing/2014/main" id="{00000000-0008-0000-0100-000015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1356" name="Button 332" hidden="1">
              <a:extLst>
                <a:ext uri="{63B3BB69-23CF-44E3-9099-C40C66FF867C}">
                  <a14:compatExt spid="_x0000_s1356"/>
                </a:ext>
                <a:ext uri="{FF2B5EF4-FFF2-40B4-BE49-F238E27FC236}">
                  <a16:creationId xmlns:a16="http://schemas.microsoft.com/office/drawing/2014/main" id="{00000000-0008-0000-0100-00001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10</xdr:col>
          <xdr:colOff>0</xdr:colOff>
          <xdr:row>497</xdr:row>
          <xdr:rowOff>0</xdr:rowOff>
        </xdr:to>
        <xdr:sp macro="" textlink="">
          <xdr:nvSpPr>
            <xdr:cNvPr id="1357" name="Button 333" hidden="1">
              <a:extLst>
                <a:ext uri="{63B3BB69-23CF-44E3-9099-C40C66FF867C}">
                  <a14:compatExt spid="_x0000_s1357"/>
                </a:ext>
                <a:ext uri="{FF2B5EF4-FFF2-40B4-BE49-F238E27FC236}">
                  <a16:creationId xmlns:a16="http://schemas.microsoft.com/office/drawing/2014/main" id="{00000000-0008-0000-0100-000017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10</xdr:col>
          <xdr:colOff>0</xdr:colOff>
          <xdr:row>506</xdr:row>
          <xdr:rowOff>0</xdr:rowOff>
        </xdr:to>
        <xdr:sp macro="" textlink="">
          <xdr:nvSpPr>
            <xdr:cNvPr id="1358" name="Button 334" hidden="1">
              <a:extLst>
                <a:ext uri="{63B3BB69-23CF-44E3-9099-C40C66FF867C}">
                  <a14:compatExt spid="_x0000_s1358"/>
                </a:ext>
                <a:ext uri="{FF2B5EF4-FFF2-40B4-BE49-F238E27FC236}">
                  <a16:creationId xmlns:a16="http://schemas.microsoft.com/office/drawing/2014/main" id="{00000000-0008-0000-0100-00001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10</xdr:col>
          <xdr:colOff>0</xdr:colOff>
          <xdr:row>507</xdr:row>
          <xdr:rowOff>0</xdr:rowOff>
        </xdr:to>
        <xdr:sp macro="" textlink="">
          <xdr:nvSpPr>
            <xdr:cNvPr id="1359" name="Button 335" hidden="1">
              <a:extLst>
                <a:ext uri="{63B3BB69-23CF-44E3-9099-C40C66FF867C}">
                  <a14:compatExt spid="_x0000_s1359"/>
                </a:ext>
                <a:ext uri="{FF2B5EF4-FFF2-40B4-BE49-F238E27FC236}">
                  <a16:creationId xmlns:a16="http://schemas.microsoft.com/office/drawing/2014/main" id="{00000000-0008-0000-0100-00001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10</xdr:col>
          <xdr:colOff>0</xdr:colOff>
          <xdr:row>508</xdr:row>
          <xdr:rowOff>0</xdr:rowOff>
        </xdr:to>
        <xdr:sp macro="" textlink="">
          <xdr:nvSpPr>
            <xdr:cNvPr id="1360" name="Button 336" hidden="1">
              <a:extLst>
                <a:ext uri="{63B3BB69-23CF-44E3-9099-C40C66FF867C}">
                  <a14:compatExt spid="_x0000_s1360"/>
                </a:ext>
                <a:ext uri="{FF2B5EF4-FFF2-40B4-BE49-F238E27FC236}">
                  <a16:creationId xmlns:a16="http://schemas.microsoft.com/office/drawing/2014/main" id="{00000000-0008-0000-0100-00001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10</xdr:col>
          <xdr:colOff>0</xdr:colOff>
          <xdr:row>509</xdr:row>
          <xdr:rowOff>0</xdr:rowOff>
        </xdr:to>
        <xdr:sp macro="" textlink="">
          <xdr:nvSpPr>
            <xdr:cNvPr id="1361" name="Button 337" hidden="1">
              <a:extLst>
                <a:ext uri="{63B3BB69-23CF-44E3-9099-C40C66FF867C}">
                  <a14:compatExt spid="_x0000_s1361"/>
                </a:ext>
                <a:ext uri="{FF2B5EF4-FFF2-40B4-BE49-F238E27FC236}">
                  <a16:creationId xmlns:a16="http://schemas.microsoft.com/office/drawing/2014/main" id="{00000000-0008-0000-0100-00001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509</xdr:row>
          <xdr:rowOff>0</xdr:rowOff>
        </xdr:from>
        <xdr:to>
          <xdr:col>10</xdr:col>
          <xdr:colOff>0</xdr:colOff>
          <xdr:row>510</xdr:row>
          <xdr:rowOff>0</xdr:rowOff>
        </xdr:to>
        <xdr:sp macro="" textlink="">
          <xdr:nvSpPr>
            <xdr:cNvPr id="1362" name="Button 338" hidden="1">
              <a:extLst>
                <a:ext uri="{63B3BB69-23CF-44E3-9099-C40C66FF867C}">
                  <a14:compatExt spid="_x0000_s1362"/>
                </a:ext>
                <a:ext uri="{FF2B5EF4-FFF2-40B4-BE49-F238E27FC236}">
                  <a16:creationId xmlns:a16="http://schemas.microsoft.com/office/drawing/2014/main" id="{00000000-0008-0000-0100-00001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10</xdr:col>
          <xdr:colOff>0</xdr:colOff>
          <xdr:row>511</xdr:row>
          <xdr:rowOff>0</xdr:rowOff>
        </xdr:to>
        <xdr:sp macro="" textlink="">
          <xdr:nvSpPr>
            <xdr:cNvPr id="1363" name="Button 339" hidden="1">
              <a:extLst>
                <a:ext uri="{63B3BB69-23CF-44E3-9099-C40C66FF867C}">
                  <a14:compatExt spid="_x0000_s1363"/>
                </a:ext>
                <a:ext uri="{FF2B5EF4-FFF2-40B4-BE49-F238E27FC236}">
                  <a16:creationId xmlns:a16="http://schemas.microsoft.com/office/drawing/2014/main" id="{00000000-0008-0000-0100-00001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10</xdr:col>
          <xdr:colOff>0</xdr:colOff>
          <xdr:row>512</xdr:row>
          <xdr:rowOff>0</xdr:rowOff>
        </xdr:to>
        <xdr:sp macro="" textlink="">
          <xdr:nvSpPr>
            <xdr:cNvPr id="1364" name="Button 340" hidden="1">
              <a:extLst>
                <a:ext uri="{63B3BB69-23CF-44E3-9099-C40C66FF867C}">
                  <a14:compatExt spid="_x0000_s1364"/>
                </a:ext>
                <a:ext uri="{FF2B5EF4-FFF2-40B4-BE49-F238E27FC236}">
                  <a16:creationId xmlns:a16="http://schemas.microsoft.com/office/drawing/2014/main" id="{00000000-0008-0000-0100-00001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10</xdr:col>
          <xdr:colOff>0</xdr:colOff>
          <xdr:row>513</xdr:row>
          <xdr:rowOff>0</xdr:rowOff>
        </xdr:to>
        <xdr:sp macro="" textlink="">
          <xdr:nvSpPr>
            <xdr:cNvPr id="1365" name="Button 341" hidden="1">
              <a:extLst>
                <a:ext uri="{63B3BB69-23CF-44E3-9099-C40C66FF867C}">
                  <a14:compatExt spid="_x0000_s1365"/>
                </a:ext>
                <a:ext uri="{FF2B5EF4-FFF2-40B4-BE49-F238E27FC236}">
                  <a16:creationId xmlns:a16="http://schemas.microsoft.com/office/drawing/2014/main" id="{00000000-0008-0000-0100-00002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513</xdr:row>
          <xdr:rowOff>0</xdr:rowOff>
        </xdr:from>
        <xdr:to>
          <xdr:col>10</xdr:col>
          <xdr:colOff>0</xdr:colOff>
          <xdr:row>514</xdr:row>
          <xdr:rowOff>0</xdr:rowOff>
        </xdr:to>
        <xdr:sp macro="" textlink="">
          <xdr:nvSpPr>
            <xdr:cNvPr id="1366" name="Button 342" hidden="1">
              <a:extLst>
                <a:ext uri="{63B3BB69-23CF-44E3-9099-C40C66FF867C}">
                  <a14:compatExt spid="_x0000_s1366"/>
                </a:ext>
                <a:ext uri="{FF2B5EF4-FFF2-40B4-BE49-F238E27FC236}">
                  <a16:creationId xmlns:a16="http://schemas.microsoft.com/office/drawing/2014/main" id="{00000000-0008-0000-0100-00002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10</xdr:col>
          <xdr:colOff>0</xdr:colOff>
          <xdr:row>515</xdr:row>
          <xdr:rowOff>0</xdr:rowOff>
        </xdr:to>
        <xdr:sp macro="" textlink="">
          <xdr:nvSpPr>
            <xdr:cNvPr id="1367" name="Button 343" hidden="1">
              <a:extLst>
                <a:ext uri="{63B3BB69-23CF-44E3-9099-C40C66FF867C}">
                  <a14:compatExt spid="_x0000_s1367"/>
                </a:ext>
                <a:ext uri="{FF2B5EF4-FFF2-40B4-BE49-F238E27FC236}">
                  <a16:creationId xmlns:a16="http://schemas.microsoft.com/office/drawing/2014/main" id="{00000000-0008-0000-0100-00002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10</xdr:col>
          <xdr:colOff>0</xdr:colOff>
          <xdr:row>516</xdr:row>
          <xdr:rowOff>0</xdr:rowOff>
        </xdr:to>
        <xdr:sp macro="" textlink="">
          <xdr:nvSpPr>
            <xdr:cNvPr id="1368" name="Button 344" hidden="1">
              <a:extLst>
                <a:ext uri="{63B3BB69-23CF-44E3-9099-C40C66FF867C}">
                  <a14:compatExt spid="_x0000_s1368"/>
                </a:ext>
                <a:ext uri="{FF2B5EF4-FFF2-40B4-BE49-F238E27FC236}">
                  <a16:creationId xmlns:a16="http://schemas.microsoft.com/office/drawing/2014/main" id="{00000000-0008-0000-0100-00002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10</xdr:col>
          <xdr:colOff>0</xdr:colOff>
          <xdr:row>517</xdr:row>
          <xdr:rowOff>0</xdr:rowOff>
        </xdr:to>
        <xdr:sp macro="" textlink="">
          <xdr:nvSpPr>
            <xdr:cNvPr id="1369" name="Button 345" hidden="1">
              <a:extLst>
                <a:ext uri="{63B3BB69-23CF-44E3-9099-C40C66FF867C}">
                  <a14:compatExt spid="_x0000_s1369"/>
                </a:ext>
                <a:ext uri="{FF2B5EF4-FFF2-40B4-BE49-F238E27FC236}">
                  <a16:creationId xmlns:a16="http://schemas.microsoft.com/office/drawing/2014/main" id="{00000000-0008-0000-0100-00002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10</xdr:col>
          <xdr:colOff>0</xdr:colOff>
          <xdr:row>518</xdr:row>
          <xdr:rowOff>0</xdr:rowOff>
        </xdr:to>
        <xdr:sp macro="" textlink="">
          <xdr:nvSpPr>
            <xdr:cNvPr id="1370" name="Button 346" hidden="1">
              <a:extLst>
                <a:ext uri="{63B3BB69-23CF-44E3-9099-C40C66FF867C}">
                  <a14:compatExt spid="_x0000_s1370"/>
                </a:ext>
                <a:ext uri="{FF2B5EF4-FFF2-40B4-BE49-F238E27FC236}">
                  <a16:creationId xmlns:a16="http://schemas.microsoft.com/office/drawing/2014/main" id="{00000000-0008-0000-0100-00002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10</xdr:col>
          <xdr:colOff>0</xdr:colOff>
          <xdr:row>519</xdr:row>
          <xdr:rowOff>0</xdr:rowOff>
        </xdr:to>
        <xdr:sp macro="" textlink="">
          <xdr:nvSpPr>
            <xdr:cNvPr id="1371" name="Button 347" hidden="1">
              <a:extLst>
                <a:ext uri="{63B3BB69-23CF-44E3-9099-C40C66FF867C}">
                  <a14:compatExt spid="_x0000_s1371"/>
                </a:ext>
                <a:ext uri="{FF2B5EF4-FFF2-40B4-BE49-F238E27FC236}">
                  <a16:creationId xmlns:a16="http://schemas.microsoft.com/office/drawing/2014/main" id="{00000000-0008-0000-0100-00002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1372" name="Button 348" hidden="1">
              <a:extLst>
                <a:ext uri="{63B3BB69-23CF-44E3-9099-C40C66FF867C}">
                  <a14:compatExt spid="_x0000_s1372"/>
                </a:ext>
                <a:ext uri="{FF2B5EF4-FFF2-40B4-BE49-F238E27FC236}">
                  <a16:creationId xmlns:a16="http://schemas.microsoft.com/office/drawing/2014/main" id="{00000000-0008-0000-0100-00002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10</xdr:col>
          <xdr:colOff>0</xdr:colOff>
          <xdr:row>521</xdr:row>
          <xdr:rowOff>0</xdr:rowOff>
        </xdr:to>
        <xdr:sp macro="" textlink="">
          <xdr:nvSpPr>
            <xdr:cNvPr id="1373" name="Button 349" hidden="1">
              <a:extLst>
                <a:ext uri="{63B3BB69-23CF-44E3-9099-C40C66FF867C}">
                  <a14:compatExt spid="_x0000_s1373"/>
                </a:ext>
                <a:ext uri="{FF2B5EF4-FFF2-40B4-BE49-F238E27FC236}">
                  <a16:creationId xmlns:a16="http://schemas.microsoft.com/office/drawing/2014/main" id="{00000000-0008-0000-0100-00002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10</xdr:col>
          <xdr:colOff>0</xdr:colOff>
          <xdr:row>522</xdr:row>
          <xdr:rowOff>0</xdr:rowOff>
        </xdr:to>
        <xdr:sp macro="" textlink="">
          <xdr:nvSpPr>
            <xdr:cNvPr id="1374" name="Button 350" hidden="1">
              <a:extLst>
                <a:ext uri="{63B3BB69-23CF-44E3-9099-C40C66FF867C}">
                  <a14:compatExt spid="_x0000_s1374"/>
                </a:ext>
                <a:ext uri="{FF2B5EF4-FFF2-40B4-BE49-F238E27FC236}">
                  <a16:creationId xmlns:a16="http://schemas.microsoft.com/office/drawing/2014/main" id="{00000000-0008-0000-0100-00002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10</xdr:col>
          <xdr:colOff>0</xdr:colOff>
          <xdr:row>523</xdr:row>
          <xdr:rowOff>0</xdr:rowOff>
        </xdr:to>
        <xdr:sp macro="" textlink="">
          <xdr:nvSpPr>
            <xdr:cNvPr id="1375" name="Button 351" hidden="1">
              <a:extLst>
                <a:ext uri="{63B3BB69-23CF-44E3-9099-C40C66FF867C}">
                  <a14:compatExt spid="_x0000_s1375"/>
                </a:ext>
                <a:ext uri="{FF2B5EF4-FFF2-40B4-BE49-F238E27FC236}">
                  <a16:creationId xmlns:a16="http://schemas.microsoft.com/office/drawing/2014/main" id="{00000000-0008-0000-0100-00002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523</xdr:row>
          <xdr:rowOff>0</xdr:rowOff>
        </xdr:from>
        <xdr:to>
          <xdr:col>10</xdr:col>
          <xdr:colOff>0</xdr:colOff>
          <xdr:row>524</xdr:row>
          <xdr:rowOff>0</xdr:rowOff>
        </xdr:to>
        <xdr:sp macro="" textlink="">
          <xdr:nvSpPr>
            <xdr:cNvPr id="1376" name="Button 352" hidden="1">
              <a:extLst>
                <a:ext uri="{63B3BB69-23CF-44E3-9099-C40C66FF867C}">
                  <a14:compatExt spid="_x0000_s1376"/>
                </a:ext>
                <a:ext uri="{FF2B5EF4-FFF2-40B4-BE49-F238E27FC236}">
                  <a16:creationId xmlns:a16="http://schemas.microsoft.com/office/drawing/2014/main" id="{00000000-0008-0000-0100-00002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524</xdr:row>
          <xdr:rowOff>0</xdr:rowOff>
        </xdr:from>
        <xdr:to>
          <xdr:col>10</xdr:col>
          <xdr:colOff>0</xdr:colOff>
          <xdr:row>525</xdr:row>
          <xdr:rowOff>0</xdr:rowOff>
        </xdr:to>
        <xdr:sp macro="" textlink="">
          <xdr:nvSpPr>
            <xdr:cNvPr id="1377" name="Button 353" hidden="1">
              <a:extLst>
                <a:ext uri="{63B3BB69-23CF-44E3-9099-C40C66FF867C}">
                  <a14:compatExt spid="_x0000_s1377"/>
                </a:ext>
                <a:ext uri="{FF2B5EF4-FFF2-40B4-BE49-F238E27FC236}">
                  <a16:creationId xmlns:a16="http://schemas.microsoft.com/office/drawing/2014/main" id="{00000000-0008-0000-0100-00002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10</xdr:col>
          <xdr:colOff>0</xdr:colOff>
          <xdr:row>526</xdr:row>
          <xdr:rowOff>0</xdr:rowOff>
        </xdr:to>
        <xdr:sp macro="" textlink="">
          <xdr:nvSpPr>
            <xdr:cNvPr id="1378" name="Button 354" hidden="1">
              <a:extLst>
                <a:ext uri="{63B3BB69-23CF-44E3-9099-C40C66FF867C}">
                  <a14:compatExt spid="_x0000_s1378"/>
                </a:ext>
                <a:ext uri="{FF2B5EF4-FFF2-40B4-BE49-F238E27FC236}">
                  <a16:creationId xmlns:a16="http://schemas.microsoft.com/office/drawing/2014/main" id="{00000000-0008-0000-0100-00002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526</xdr:row>
          <xdr:rowOff>0</xdr:rowOff>
        </xdr:from>
        <xdr:to>
          <xdr:col>10</xdr:col>
          <xdr:colOff>0</xdr:colOff>
          <xdr:row>527</xdr:row>
          <xdr:rowOff>0</xdr:rowOff>
        </xdr:to>
        <xdr:sp macro="" textlink="">
          <xdr:nvSpPr>
            <xdr:cNvPr id="1379" name="Button 355" hidden="1">
              <a:extLst>
                <a:ext uri="{63B3BB69-23CF-44E3-9099-C40C66FF867C}">
                  <a14:compatExt spid="_x0000_s1379"/>
                </a:ext>
                <a:ext uri="{FF2B5EF4-FFF2-40B4-BE49-F238E27FC236}">
                  <a16:creationId xmlns:a16="http://schemas.microsoft.com/office/drawing/2014/main" id="{00000000-0008-0000-0100-00002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10</xdr:col>
          <xdr:colOff>0</xdr:colOff>
          <xdr:row>537</xdr:row>
          <xdr:rowOff>0</xdr:rowOff>
        </xdr:to>
        <xdr:sp macro="" textlink="">
          <xdr:nvSpPr>
            <xdr:cNvPr id="1380" name="Button 356" hidden="1">
              <a:extLst>
                <a:ext uri="{63B3BB69-23CF-44E3-9099-C40C66FF867C}">
                  <a14:compatExt spid="_x0000_s1380"/>
                </a:ext>
                <a:ext uri="{FF2B5EF4-FFF2-40B4-BE49-F238E27FC236}">
                  <a16:creationId xmlns:a16="http://schemas.microsoft.com/office/drawing/2014/main" id="{00000000-0008-0000-0100-000041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10</xdr:col>
          <xdr:colOff>0</xdr:colOff>
          <xdr:row>538</xdr:row>
          <xdr:rowOff>0</xdr:rowOff>
        </xdr:to>
        <xdr:sp macro="" textlink="">
          <xdr:nvSpPr>
            <xdr:cNvPr id="1381" name="Button 357" hidden="1">
              <a:extLst>
                <a:ext uri="{63B3BB69-23CF-44E3-9099-C40C66FF867C}">
                  <a14:compatExt spid="_x0000_s1381"/>
                </a:ext>
                <a:ext uri="{FF2B5EF4-FFF2-40B4-BE49-F238E27FC236}">
                  <a16:creationId xmlns:a16="http://schemas.microsoft.com/office/drawing/2014/main" id="{00000000-0008-0000-0100-00004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10</xdr:col>
          <xdr:colOff>0</xdr:colOff>
          <xdr:row>530</xdr:row>
          <xdr:rowOff>0</xdr:rowOff>
        </xdr:to>
        <xdr:sp macro="" textlink="">
          <xdr:nvSpPr>
            <xdr:cNvPr id="1382" name="Button 358" hidden="1">
              <a:extLst>
                <a:ext uri="{63B3BB69-23CF-44E3-9099-C40C66FF867C}">
                  <a14:compatExt spid="_x0000_s1382"/>
                </a:ext>
                <a:ext uri="{FF2B5EF4-FFF2-40B4-BE49-F238E27FC236}">
                  <a16:creationId xmlns:a16="http://schemas.microsoft.com/office/drawing/2014/main" id="{00000000-0008-0000-0100-000043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10</xdr:col>
          <xdr:colOff>0</xdr:colOff>
          <xdr:row>539</xdr:row>
          <xdr:rowOff>0</xdr:rowOff>
        </xdr:to>
        <xdr:sp macro="" textlink="">
          <xdr:nvSpPr>
            <xdr:cNvPr id="1383" name="Button 359" hidden="1">
              <a:extLst>
                <a:ext uri="{63B3BB69-23CF-44E3-9099-C40C66FF867C}">
                  <a14:compatExt spid="_x0000_s1383"/>
                </a:ext>
                <a:ext uri="{FF2B5EF4-FFF2-40B4-BE49-F238E27FC236}">
                  <a16:creationId xmlns:a16="http://schemas.microsoft.com/office/drawing/2014/main" id="{00000000-0008-0000-0100-00004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10</xdr:col>
          <xdr:colOff>0</xdr:colOff>
          <xdr:row>540</xdr:row>
          <xdr:rowOff>0</xdr:rowOff>
        </xdr:to>
        <xdr:sp macro="" textlink="">
          <xdr:nvSpPr>
            <xdr:cNvPr id="1384" name="Button 360" hidden="1">
              <a:extLst>
                <a:ext uri="{63B3BB69-23CF-44E3-9099-C40C66FF867C}">
                  <a14:compatExt spid="_x0000_s1384"/>
                </a:ext>
                <a:ext uri="{FF2B5EF4-FFF2-40B4-BE49-F238E27FC236}">
                  <a16:creationId xmlns:a16="http://schemas.microsoft.com/office/drawing/2014/main" id="{00000000-0008-0000-0100-00004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10</xdr:col>
          <xdr:colOff>0</xdr:colOff>
          <xdr:row>541</xdr:row>
          <xdr:rowOff>0</xdr:rowOff>
        </xdr:to>
        <xdr:sp macro="" textlink="">
          <xdr:nvSpPr>
            <xdr:cNvPr id="1385" name="Button 361" hidden="1">
              <a:extLst>
                <a:ext uri="{63B3BB69-23CF-44E3-9099-C40C66FF867C}">
                  <a14:compatExt spid="_x0000_s1385"/>
                </a:ext>
                <a:ext uri="{FF2B5EF4-FFF2-40B4-BE49-F238E27FC236}">
                  <a16:creationId xmlns:a16="http://schemas.microsoft.com/office/drawing/2014/main" id="{00000000-0008-0000-0100-00004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10</xdr:col>
          <xdr:colOff>0</xdr:colOff>
          <xdr:row>542</xdr:row>
          <xdr:rowOff>0</xdr:rowOff>
        </xdr:to>
        <xdr:sp macro="" textlink="">
          <xdr:nvSpPr>
            <xdr:cNvPr id="1386" name="Button 362" hidden="1">
              <a:extLst>
                <a:ext uri="{63B3BB69-23CF-44E3-9099-C40C66FF867C}">
                  <a14:compatExt spid="_x0000_s1386"/>
                </a:ext>
                <a:ext uri="{FF2B5EF4-FFF2-40B4-BE49-F238E27FC236}">
                  <a16:creationId xmlns:a16="http://schemas.microsoft.com/office/drawing/2014/main" id="{00000000-0008-0000-0100-00004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10</xdr:col>
          <xdr:colOff>0</xdr:colOff>
          <xdr:row>543</xdr:row>
          <xdr:rowOff>0</xdr:rowOff>
        </xdr:to>
        <xdr:sp macro="" textlink="">
          <xdr:nvSpPr>
            <xdr:cNvPr id="1387" name="Button 363" hidden="1">
              <a:extLst>
                <a:ext uri="{63B3BB69-23CF-44E3-9099-C40C66FF867C}">
                  <a14:compatExt spid="_x0000_s1387"/>
                </a:ext>
                <a:ext uri="{FF2B5EF4-FFF2-40B4-BE49-F238E27FC236}">
                  <a16:creationId xmlns:a16="http://schemas.microsoft.com/office/drawing/2014/main" id="{00000000-0008-0000-0100-00004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10</xdr:col>
          <xdr:colOff>0</xdr:colOff>
          <xdr:row>544</xdr:row>
          <xdr:rowOff>0</xdr:rowOff>
        </xdr:to>
        <xdr:sp macro="" textlink="">
          <xdr:nvSpPr>
            <xdr:cNvPr id="1388" name="Button 364" hidden="1">
              <a:extLst>
                <a:ext uri="{63B3BB69-23CF-44E3-9099-C40C66FF867C}">
                  <a14:compatExt spid="_x0000_s1388"/>
                </a:ext>
                <a:ext uri="{FF2B5EF4-FFF2-40B4-BE49-F238E27FC236}">
                  <a16:creationId xmlns:a16="http://schemas.microsoft.com/office/drawing/2014/main" id="{00000000-0008-0000-0100-00004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10</xdr:col>
          <xdr:colOff>0</xdr:colOff>
          <xdr:row>545</xdr:row>
          <xdr:rowOff>0</xdr:rowOff>
        </xdr:to>
        <xdr:sp macro="" textlink="">
          <xdr:nvSpPr>
            <xdr:cNvPr id="1389" name="Button 365" hidden="1">
              <a:extLst>
                <a:ext uri="{63B3BB69-23CF-44E3-9099-C40C66FF867C}">
                  <a14:compatExt spid="_x0000_s1389"/>
                </a:ext>
                <a:ext uri="{FF2B5EF4-FFF2-40B4-BE49-F238E27FC236}">
                  <a16:creationId xmlns:a16="http://schemas.microsoft.com/office/drawing/2014/main" id="{00000000-0008-0000-0100-00004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10</xdr:col>
          <xdr:colOff>0</xdr:colOff>
          <xdr:row>546</xdr:row>
          <xdr:rowOff>0</xdr:rowOff>
        </xdr:to>
        <xdr:sp macro="" textlink="">
          <xdr:nvSpPr>
            <xdr:cNvPr id="1390" name="Button 366" hidden="1">
              <a:extLst>
                <a:ext uri="{63B3BB69-23CF-44E3-9099-C40C66FF867C}">
                  <a14:compatExt spid="_x0000_s1390"/>
                </a:ext>
                <a:ext uri="{FF2B5EF4-FFF2-40B4-BE49-F238E27FC236}">
                  <a16:creationId xmlns:a16="http://schemas.microsoft.com/office/drawing/2014/main" id="{00000000-0008-0000-0100-00004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10</xdr:col>
          <xdr:colOff>0</xdr:colOff>
          <xdr:row>547</xdr:row>
          <xdr:rowOff>0</xdr:rowOff>
        </xdr:to>
        <xdr:sp macro="" textlink="">
          <xdr:nvSpPr>
            <xdr:cNvPr id="1391" name="Button 367" hidden="1">
              <a:extLst>
                <a:ext uri="{63B3BB69-23CF-44E3-9099-C40C66FF867C}">
                  <a14:compatExt spid="_x0000_s1391"/>
                </a:ext>
                <a:ext uri="{FF2B5EF4-FFF2-40B4-BE49-F238E27FC236}">
                  <a16:creationId xmlns:a16="http://schemas.microsoft.com/office/drawing/2014/main" id="{00000000-0008-0000-0100-00004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10</xdr:col>
          <xdr:colOff>0</xdr:colOff>
          <xdr:row>548</xdr:row>
          <xdr:rowOff>0</xdr:rowOff>
        </xdr:to>
        <xdr:sp macro="" textlink="">
          <xdr:nvSpPr>
            <xdr:cNvPr id="1392" name="Button 368" hidden="1">
              <a:extLst>
                <a:ext uri="{63B3BB69-23CF-44E3-9099-C40C66FF867C}">
                  <a14:compatExt spid="_x0000_s1392"/>
                </a:ext>
                <a:ext uri="{FF2B5EF4-FFF2-40B4-BE49-F238E27FC236}">
                  <a16:creationId xmlns:a16="http://schemas.microsoft.com/office/drawing/2014/main" id="{00000000-0008-0000-0100-00004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10</xdr:col>
          <xdr:colOff>0</xdr:colOff>
          <xdr:row>549</xdr:row>
          <xdr:rowOff>0</xdr:rowOff>
        </xdr:to>
        <xdr:sp macro="" textlink="">
          <xdr:nvSpPr>
            <xdr:cNvPr id="1393" name="Button 369" hidden="1">
              <a:extLst>
                <a:ext uri="{63B3BB69-23CF-44E3-9099-C40C66FF867C}">
                  <a14:compatExt spid="_x0000_s1393"/>
                </a:ext>
                <a:ext uri="{FF2B5EF4-FFF2-40B4-BE49-F238E27FC236}">
                  <a16:creationId xmlns:a16="http://schemas.microsoft.com/office/drawing/2014/main" id="{00000000-0008-0000-0100-00004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10</xdr:col>
          <xdr:colOff>0</xdr:colOff>
          <xdr:row>550</xdr:row>
          <xdr:rowOff>0</xdr:rowOff>
        </xdr:to>
        <xdr:sp macro="" textlink="">
          <xdr:nvSpPr>
            <xdr:cNvPr id="1394" name="Button 370" hidden="1">
              <a:extLst>
                <a:ext uri="{63B3BB69-23CF-44E3-9099-C40C66FF867C}">
                  <a14:compatExt spid="_x0000_s1394"/>
                </a:ext>
                <a:ext uri="{FF2B5EF4-FFF2-40B4-BE49-F238E27FC236}">
                  <a16:creationId xmlns:a16="http://schemas.microsoft.com/office/drawing/2014/main" id="{00000000-0008-0000-0100-00005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10</xdr:col>
          <xdr:colOff>0</xdr:colOff>
          <xdr:row>551</xdr:row>
          <xdr:rowOff>0</xdr:rowOff>
        </xdr:to>
        <xdr:sp macro="" textlink="">
          <xdr:nvSpPr>
            <xdr:cNvPr id="1395" name="Button 371" hidden="1">
              <a:extLst>
                <a:ext uri="{63B3BB69-23CF-44E3-9099-C40C66FF867C}">
                  <a14:compatExt spid="_x0000_s1395"/>
                </a:ext>
                <a:ext uri="{FF2B5EF4-FFF2-40B4-BE49-F238E27FC236}">
                  <a16:creationId xmlns:a16="http://schemas.microsoft.com/office/drawing/2014/main" id="{00000000-0008-0000-0100-00005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10</xdr:col>
          <xdr:colOff>0</xdr:colOff>
          <xdr:row>561</xdr:row>
          <xdr:rowOff>0</xdr:rowOff>
        </xdr:to>
        <xdr:sp macro="" textlink="">
          <xdr:nvSpPr>
            <xdr:cNvPr id="1396" name="Button 372" hidden="1">
              <a:extLst>
                <a:ext uri="{63B3BB69-23CF-44E3-9099-C40C66FF867C}">
                  <a14:compatExt spid="_x0000_s1396"/>
                </a:ext>
                <a:ext uri="{FF2B5EF4-FFF2-40B4-BE49-F238E27FC236}">
                  <a16:creationId xmlns:a16="http://schemas.microsoft.com/office/drawing/2014/main" id="{00000000-0008-0000-0100-000065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10</xdr:col>
          <xdr:colOff>0</xdr:colOff>
          <xdr:row>562</xdr:row>
          <xdr:rowOff>0</xdr:rowOff>
        </xdr:to>
        <xdr:sp macro="" textlink="">
          <xdr:nvSpPr>
            <xdr:cNvPr id="1397" name="Button 373" hidden="1">
              <a:extLst>
                <a:ext uri="{63B3BB69-23CF-44E3-9099-C40C66FF867C}">
                  <a14:compatExt spid="_x0000_s1397"/>
                </a:ext>
                <a:ext uri="{FF2B5EF4-FFF2-40B4-BE49-F238E27FC236}">
                  <a16:creationId xmlns:a16="http://schemas.microsoft.com/office/drawing/2014/main" id="{00000000-0008-0000-0100-00006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10</xdr:col>
          <xdr:colOff>0</xdr:colOff>
          <xdr:row>554</xdr:row>
          <xdr:rowOff>0</xdr:rowOff>
        </xdr:to>
        <xdr:sp macro="" textlink="">
          <xdr:nvSpPr>
            <xdr:cNvPr id="1398" name="Button 374" hidden="1">
              <a:extLst>
                <a:ext uri="{63B3BB69-23CF-44E3-9099-C40C66FF867C}">
                  <a14:compatExt spid="_x0000_s1398"/>
                </a:ext>
                <a:ext uri="{FF2B5EF4-FFF2-40B4-BE49-F238E27FC236}">
                  <a16:creationId xmlns:a16="http://schemas.microsoft.com/office/drawing/2014/main" id="{00000000-0008-0000-0100-000067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10</xdr:col>
          <xdr:colOff>0</xdr:colOff>
          <xdr:row>563</xdr:row>
          <xdr:rowOff>0</xdr:rowOff>
        </xdr:to>
        <xdr:sp macro="" textlink="">
          <xdr:nvSpPr>
            <xdr:cNvPr id="1399" name="Button 375" hidden="1">
              <a:extLst>
                <a:ext uri="{63B3BB69-23CF-44E3-9099-C40C66FF867C}">
                  <a14:compatExt spid="_x0000_s1399"/>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10</xdr:col>
          <xdr:colOff>0</xdr:colOff>
          <xdr:row>564</xdr:row>
          <xdr:rowOff>0</xdr:rowOff>
        </xdr:to>
        <xdr:sp macro="" textlink="">
          <xdr:nvSpPr>
            <xdr:cNvPr id="1400" name="Button 376" hidden="1">
              <a:extLst>
                <a:ext uri="{63B3BB69-23CF-44E3-9099-C40C66FF867C}">
                  <a14:compatExt spid="_x0000_s1400"/>
                </a:ext>
                <a:ext uri="{FF2B5EF4-FFF2-40B4-BE49-F238E27FC236}">
                  <a16:creationId xmlns:a16="http://schemas.microsoft.com/office/drawing/2014/main" id="{00000000-0008-0000-0100-00006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401" name="Button 377" hidden="1">
              <a:extLst>
                <a:ext uri="{63B3BB69-23CF-44E3-9099-C40C66FF867C}">
                  <a14:compatExt spid="_x0000_s1401"/>
                </a:ext>
                <a:ext uri="{FF2B5EF4-FFF2-40B4-BE49-F238E27FC236}">
                  <a16:creationId xmlns:a16="http://schemas.microsoft.com/office/drawing/2014/main" id="{00000000-0008-0000-0100-00006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10</xdr:col>
          <xdr:colOff>0</xdr:colOff>
          <xdr:row>566</xdr:row>
          <xdr:rowOff>0</xdr:rowOff>
        </xdr:to>
        <xdr:sp macro="" textlink="">
          <xdr:nvSpPr>
            <xdr:cNvPr id="1402" name="Button 378" hidden="1">
              <a:extLst>
                <a:ext uri="{63B3BB69-23CF-44E3-9099-C40C66FF867C}">
                  <a14:compatExt spid="_x0000_s1402"/>
                </a:ext>
                <a:ext uri="{FF2B5EF4-FFF2-40B4-BE49-F238E27FC236}">
                  <a16:creationId xmlns:a16="http://schemas.microsoft.com/office/drawing/2014/main" id="{00000000-0008-0000-0100-00006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10</xdr:col>
          <xdr:colOff>0</xdr:colOff>
          <xdr:row>567</xdr:row>
          <xdr:rowOff>0</xdr:rowOff>
        </xdr:to>
        <xdr:sp macro="" textlink="">
          <xdr:nvSpPr>
            <xdr:cNvPr id="1403" name="Button 379" hidden="1">
              <a:extLst>
                <a:ext uri="{63B3BB69-23CF-44E3-9099-C40C66FF867C}">
                  <a14:compatExt spid="_x0000_s1403"/>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10</xdr:col>
          <xdr:colOff>0</xdr:colOff>
          <xdr:row>568</xdr:row>
          <xdr:rowOff>0</xdr:rowOff>
        </xdr:to>
        <xdr:sp macro="" textlink="">
          <xdr:nvSpPr>
            <xdr:cNvPr id="1404" name="Button 380" hidden="1">
              <a:extLst>
                <a:ext uri="{63B3BB69-23CF-44E3-9099-C40C66FF867C}">
                  <a14:compatExt spid="_x0000_s1404"/>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10</xdr:col>
          <xdr:colOff>0</xdr:colOff>
          <xdr:row>569</xdr:row>
          <xdr:rowOff>0</xdr:rowOff>
        </xdr:to>
        <xdr:sp macro="" textlink="">
          <xdr:nvSpPr>
            <xdr:cNvPr id="1405" name="Button 381" hidden="1">
              <a:extLst>
                <a:ext uri="{63B3BB69-23CF-44E3-9099-C40C66FF867C}">
                  <a14:compatExt spid="_x0000_s1405"/>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10</xdr:col>
          <xdr:colOff>0</xdr:colOff>
          <xdr:row>570</xdr:row>
          <xdr:rowOff>0</xdr:rowOff>
        </xdr:to>
        <xdr:sp macro="" textlink="">
          <xdr:nvSpPr>
            <xdr:cNvPr id="1406" name="Button 382" hidden="1">
              <a:extLst>
                <a:ext uri="{63B3BB69-23CF-44E3-9099-C40C66FF867C}">
                  <a14:compatExt spid="_x0000_s1406"/>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10</xdr:col>
          <xdr:colOff>0</xdr:colOff>
          <xdr:row>571</xdr:row>
          <xdr:rowOff>0</xdr:rowOff>
        </xdr:to>
        <xdr:sp macro="" textlink="">
          <xdr:nvSpPr>
            <xdr:cNvPr id="1407" name="Button 383" hidden="1">
              <a:extLst>
                <a:ext uri="{63B3BB69-23CF-44E3-9099-C40C66FF867C}">
                  <a14:compatExt spid="_x0000_s1407"/>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10</xdr:col>
          <xdr:colOff>0</xdr:colOff>
          <xdr:row>572</xdr:row>
          <xdr:rowOff>0</xdr:rowOff>
        </xdr:to>
        <xdr:sp macro="" textlink="">
          <xdr:nvSpPr>
            <xdr:cNvPr id="1408" name="Button 384" hidden="1">
              <a:extLst>
                <a:ext uri="{63B3BB69-23CF-44E3-9099-C40C66FF867C}">
                  <a14:compatExt spid="_x0000_s1408"/>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10</xdr:col>
          <xdr:colOff>0</xdr:colOff>
          <xdr:row>573</xdr:row>
          <xdr:rowOff>0</xdr:rowOff>
        </xdr:to>
        <xdr:sp macro="" textlink="">
          <xdr:nvSpPr>
            <xdr:cNvPr id="1409" name="Button 385" hidden="1">
              <a:extLst>
                <a:ext uri="{63B3BB69-23CF-44E3-9099-C40C66FF867C}">
                  <a14:compatExt spid="_x0000_s1409"/>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10</xdr:col>
          <xdr:colOff>0</xdr:colOff>
          <xdr:row>574</xdr:row>
          <xdr:rowOff>0</xdr:rowOff>
        </xdr:to>
        <xdr:sp macro="" textlink="">
          <xdr:nvSpPr>
            <xdr:cNvPr id="1410" name="Button 386" hidden="1">
              <a:extLst>
                <a:ext uri="{63B3BB69-23CF-44E3-9099-C40C66FF867C}">
                  <a14:compatExt spid="_x0000_s1410"/>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10</xdr:col>
          <xdr:colOff>0</xdr:colOff>
          <xdr:row>575</xdr:row>
          <xdr:rowOff>0</xdr:rowOff>
        </xdr:to>
        <xdr:sp macro="" textlink="">
          <xdr:nvSpPr>
            <xdr:cNvPr id="1411" name="Button 387" hidden="1">
              <a:extLst>
                <a:ext uri="{63B3BB69-23CF-44E3-9099-C40C66FF867C}">
                  <a14:compatExt spid="_x0000_s1411"/>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10</xdr:col>
          <xdr:colOff>0</xdr:colOff>
          <xdr:row>585</xdr:row>
          <xdr:rowOff>0</xdr:rowOff>
        </xdr:to>
        <xdr:sp macro="" textlink="">
          <xdr:nvSpPr>
            <xdr:cNvPr id="1412" name="Button 388" hidden="1">
              <a:extLst>
                <a:ext uri="{63B3BB69-23CF-44E3-9099-C40C66FF867C}">
                  <a14:compatExt spid="_x0000_s1412"/>
                </a:ext>
                <a:ext uri="{FF2B5EF4-FFF2-40B4-BE49-F238E27FC236}">
                  <a16:creationId xmlns:a16="http://schemas.microsoft.com/office/drawing/2014/main" id="{00000000-0008-0000-0100-00008A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585</xdr:row>
          <xdr:rowOff>0</xdr:rowOff>
        </xdr:from>
        <xdr:to>
          <xdr:col>10</xdr:col>
          <xdr:colOff>0</xdr:colOff>
          <xdr:row>586</xdr:row>
          <xdr:rowOff>0</xdr:rowOff>
        </xdr:to>
        <xdr:sp macro="" textlink="">
          <xdr:nvSpPr>
            <xdr:cNvPr id="1413" name="Button 389" hidden="1">
              <a:extLst>
                <a:ext uri="{63B3BB69-23CF-44E3-9099-C40C66FF867C}">
                  <a14:compatExt spid="_x0000_s1413"/>
                </a:ext>
                <a:ext uri="{FF2B5EF4-FFF2-40B4-BE49-F238E27FC236}">
                  <a16:creationId xmlns:a16="http://schemas.microsoft.com/office/drawing/2014/main" id="{00000000-0008-0000-0100-00008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10</xdr:col>
          <xdr:colOff>0</xdr:colOff>
          <xdr:row>578</xdr:row>
          <xdr:rowOff>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100-00008C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10</xdr:col>
          <xdr:colOff>0</xdr:colOff>
          <xdr:row>596</xdr:row>
          <xdr:rowOff>0</xdr:rowOff>
        </xdr:to>
        <xdr:sp macro="" textlink="">
          <xdr:nvSpPr>
            <xdr:cNvPr id="1415" name="Button 391" hidden="1">
              <a:extLst>
                <a:ext uri="{63B3BB69-23CF-44E3-9099-C40C66FF867C}">
                  <a14:compatExt spid="_x0000_s1415"/>
                </a:ext>
                <a:ext uri="{FF2B5EF4-FFF2-40B4-BE49-F238E27FC236}">
                  <a16:creationId xmlns:a16="http://schemas.microsoft.com/office/drawing/2014/main" id="{00000000-0008-0000-0100-0000A0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10</xdr:col>
          <xdr:colOff>0</xdr:colOff>
          <xdr:row>597</xdr:row>
          <xdr:rowOff>0</xdr:rowOff>
        </xdr:to>
        <xdr:sp macro="" textlink="">
          <xdr:nvSpPr>
            <xdr:cNvPr id="1416" name="Button 392" hidden="1">
              <a:extLst>
                <a:ext uri="{63B3BB69-23CF-44E3-9099-C40C66FF867C}">
                  <a14:compatExt spid="_x0000_s1416"/>
                </a:ext>
                <a:ext uri="{FF2B5EF4-FFF2-40B4-BE49-F238E27FC236}">
                  <a16:creationId xmlns:a16="http://schemas.microsoft.com/office/drawing/2014/main" id="{00000000-0008-0000-0100-0000A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10</xdr:col>
          <xdr:colOff>0</xdr:colOff>
          <xdr:row>589</xdr:row>
          <xdr:rowOff>0</xdr:rowOff>
        </xdr:to>
        <xdr:sp macro="" textlink="">
          <xdr:nvSpPr>
            <xdr:cNvPr id="1417" name="Button 393" hidden="1">
              <a:extLst>
                <a:ext uri="{63B3BB69-23CF-44E3-9099-C40C66FF867C}">
                  <a14:compatExt spid="_x0000_s1417"/>
                </a:ext>
                <a:ext uri="{FF2B5EF4-FFF2-40B4-BE49-F238E27FC236}">
                  <a16:creationId xmlns:a16="http://schemas.microsoft.com/office/drawing/2014/main" id="{00000000-0008-0000-0100-0000A2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10</xdr:col>
          <xdr:colOff>0</xdr:colOff>
          <xdr:row>607</xdr:row>
          <xdr:rowOff>0</xdr:rowOff>
        </xdr:to>
        <xdr:sp macro="" textlink="">
          <xdr:nvSpPr>
            <xdr:cNvPr id="1418" name="Button 394" hidden="1">
              <a:extLst>
                <a:ext uri="{63B3BB69-23CF-44E3-9099-C40C66FF867C}">
                  <a14:compatExt spid="_x0000_s1418"/>
                </a:ext>
                <a:ext uri="{FF2B5EF4-FFF2-40B4-BE49-F238E27FC236}">
                  <a16:creationId xmlns:a16="http://schemas.microsoft.com/office/drawing/2014/main" id="{00000000-0008-0000-0100-0000B6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10</xdr:col>
          <xdr:colOff>0</xdr:colOff>
          <xdr:row>608</xdr:row>
          <xdr:rowOff>0</xdr:rowOff>
        </xdr:to>
        <xdr:sp macro="" textlink="">
          <xdr:nvSpPr>
            <xdr:cNvPr id="1419" name="Button 395" hidden="1">
              <a:extLst>
                <a:ext uri="{63B3BB69-23CF-44E3-9099-C40C66FF867C}">
                  <a14:compatExt spid="_x0000_s1419"/>
                </a:ext>
                <a:ext uri="{FF2B5EF4-FFF2-40B4-BE49-F238E27FC236}">
                  <a16:creationId xmlns:a16="http://schemas.microsoft.com/office/drawing/2014/main" id="{00000000-0008-0000-0100-0000B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10</xdr:col>
          <xdr:colOff>0</xdr:colOff>
          <xdr:row>600</xdr:row>
          <xdr:rowOff>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100-0000B8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10</xdr:col>
          <xdr:colOff>0</xdr:colOff>
          <xdr:row>609</xdr:row>
          <xdr:rowOff>0</xdr:rowOff>
        </xdr:to>
        <xdr:sp macro="" textlink="">
          <xdr:nvSpPr>
            <xdr:cNvPr id="1421" name="Button 397" hidden="1">
              <a:extLst>
                <a:ext uri="{63B3BB69-23CF-44E3-9099-C40C66FF867C}">
                  <a14:compatExt spid="_x0000_s1421"/>
                </a:ext>
                <a:ext uri="{FF2B5EF4-FFF2-40B4-BE49-F238E27FC236}">
                  <a16:creationId xmlns:a16="http://schemas.microsoft.com/office/drawing/2014/main" id="{00000000-0008-0000-0100-0000B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10</xdr:col>
          <xdr:colOff>0</xdr:colOff>
          <xdr:row>610</xdr:row>
          <xdr:rowOff>0</xdr:rowOff>
        </xdr:to>
        <xdr:sp macro="" textlink="">
          <xdr:nvSpPr>
            <xdr:cNvPr id="1422" name="Button 398" hidden="1">
              <a:extLst>
                <a:ext uri="{63B3BB69-23CF-44E3-9099-C40C66FF867C}">
                  <a14:compatExt spid="_x0000_s1422"/>
                </a:ext>
                <a:ext uri="{FF2B5EF4-FFF2-40B4-BE49-F238E27FC236}">
                  <a16:creationId xmlns:a16="http://schemas.microsoft.com/office/drawing/2014/main" id="{00000000-0008-0000-0100-0000B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10</xdr:col>
          <xdr:colOff>0</xdr:colOff>
          <xdr:row>611</xdr:row>
          <xdr:rowOff>0</xdr:rowOff>
        </xdr:to>
        <xdr:sp macro="" textlink="">
          <xdr:nvSpPr>
            <xdr:cNvPr id="1423" name="Button 399" hidden="1">
              <a:extLst>
                <a:ext uri="{63B3BB69-23CF-44E3-9099-C40C66FF867C}">
                  <a14:compatExt spid="_x0000_s1423"/>
                </a:ext>
                <a:ext uri="{FF2B5EF4-FFF2-40B4-BE49-F238E27FC236}">
                  <a16:creationId xmlns:a16="http://schemas.microsoft.com/office/drawing/2014/main" id="{00000000-0008-0000-0100-0000B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10</xdr:col>
          <xdr:colOff>0</xdr:colOff>
          <xdr:row>612</xdr:row>
          <xdr:rowOff>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100-0000B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10</xdr:col>
          <xdr:colOff>0</xdr:colOff>
          <xdr:row>613</xdr:row>
          <xdr:rowOff>0</xdr:rowOff>
        </xdr:to>
        <xdr:sp macro="" textlink="">
          <xdr:nvSpPr>
            <xdr:cNvPr id="1425" name="Button 401" hidden="1">
              <a:extLst>
                <a:ext uri="{63B3BB69-23CF-44E3-9099-C40C66FF867C}">
                  <a14:compatExt spid="_x0000_s1425"/>
                </a:ext>
                <a:ext uri="{FF2B5EF4-FFF2-40B4-BE49-F238E27FC236}">
                  <a16:creationId xmlns:a16="http://schemas.microsoft.com/office/drawing/2014/main" id="{00000000-0008-0000-0100-0000B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10</xdr:col>
          <xdr:colOff>0</xdr:colOff>
          <xdr:row>614</xdr:row>
          <xdr:rowOff>0</xdr:rowOff>
        </xdr:to>
        <xdr:sp macro="" textlink="">
          <xdr:nvSpPr>
            <xdr:cNvPr id="1426" name="Button 402" hidden="1">
              <a:extLst>
                <a:ext uri="{63B3BB69-23CF-44E3-9099-C40C66FF867C}">
                  <a14:compatExt spid="_x0000_s1426"/>
                </a:ext>
                <a:ext uri="{FF2B5EF4-FFF2-40B4-BE49-F238E27FC236}">
                  <a16:creationId xmlns:a16="http://schemas.microsoft.com/office/drawing/2014/main" id="{00000000-0008-0000-0100-0000B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10</xdr:col>
          <xdr:colOff>0</xdr:colOff>
          <xdr:row>615</xdr:row>
          <xdr:rowOff>0</xdr:rowOff>
        </xdr:to>
        <xdr:sp macro="" textlink="">
          <xdr:nvSpPr>
            <xdr:cNvPr id="1427" name="Button 403" hidden="1">
              <a:extLst>
                <a:ext uri="{63B3BB69-23CF-44E3-9099-C40C66FF867C}">
                  <a14:compatExt spid="_x0000_s1427"/>
                </a:ext>
                <a:ext uri="{FF2B5EF4-FFF2-40B4-BE49-F238E27FC236}">
                  <a16:creationId xmlns:a16="http://schemas.microsoft.com/office/drawing/2014/main" id="{00000000-0008-0000-0100-0000C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10</xdr:col>
          <xdr:colOff>0</xdr:colOff>
          <xdr:row>616</xdr:row>
          <xdr:rowOff>0</xdr:rowOff>
        </xdr:to>
        <xdr:sp macro="" textlink="">
          <xdr:nvSpPr>
            <xdr:cNvPr id="1428" name="Button 404" hidden="1">
              <a:extLst>
                <a:ext uri="{63B3BB69-23CF-44E3-9099-C40C66FF867C}">
                  <a14:compatExt spid="_x0000_s1428"/>
                </a:ext>
                <a:ext uri="{FF2B5EF4-FFF2-40B4-BE49-F238E27FC236}">
                  <a16:creationId xmlns:a16="http://schemas.microsoft.com/office/drawing/2014/main" id="{00000000-0008-0000-0100-0000C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10</xdr:col>
          <xdr:colOff>0</xdr:colOff>
          <xdr:row>617</xdr:row>
          <xdr:rowOff>0</xdr:rowOff>
        </xdr:to>
        <xdr:sp macro="" textlink="">
          <xdr:nvSpPr>
            <xdr:cNvPr id="1429" name="Button 405" hidden="1">
              <a:extLst>
                <a:ext uri="{63B3BB69-23CF-44E3-9099-C40C66FF867C}">
                  <a14:compatExt spid="_x0000_s1429"/>
                </a:ext>
                <a:ext uri="{FF2B5EF4-FFF2-40B4-BE49-F238E27FC236}">
                  <a16:creationId xmlns:a16="http://schemas.microsoft.com/office/drawing/2014/main" id="{00000000-0008-0000-0100-0000C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10</xdr:col>
          <xdr:colOff>0</xdr:colOff>
          <xdr:row>618</xdr:row>
          <xdr:rowOff>0</xdr:rowOff>
        </xdr:to>
        <xdr:sp macro="" textlink="">
          <xdr:nvSpPr>
            <xdr:cNvPr id="1430" name="Button 406" hidden="1">
              <a:extLst>
                <a:ext uri="{63B3BB69-23CF-44E3-9099-C40C66FF867C}">
                  <a14:compatExt spid="_x0000_s1430"/>
                </a:ext>
                <a:ext uri="{FF2B5EF4-FFF2-40B4-BE49-F238E27FC236}">
                  <a16:creationId xmlns:a16="http://schemas.microsoft.com/office/drawing/2014/main" id="{00000000-0008-0000-0100-0000C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10</xdr:col>
          <xdr:colOff>0</xdr:colOff>
          <xdr:row>619</xdr:row>
          <xdr:rowOff>0</xdr:rowOff>
        </xdr:to>
        <xdr:sp macro="" textlink="">
          <xdr:nvSpPr>
            <xdr:cNvPr id="1431" name="Button 407" hidden="1">
              <a:extLst>
                <a:ext uri="{63B3BB69-23CF-44E3-9099-C40C66FF867C}">
                  <a14:compatExt spid="_x0000_s1431"/>
                </a:ext>
                <a:ext uri="{FF2B5EF4-FFF2-40B4-BE49-F238E27FC236}">
                  <a16:creationId xmlns:a16="http://schemas.microsoft.com/office/drawing/2014/main" id="{00000000-0008-0000-0100-0000C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10</xdr:col>
          <xdr:colOff>0</xdr:colOff>
          <xdr:row>620</xdr:row>
          <xdr:rowOff>0</xdr:rowOff>
        </xdr:to>
        <xdr:sp macro="" textlink="">
          <xdr:nvSpPr>
            <xdr:cNvPr id="1432" name="Button 408" hidden="1">
              <a:extLst>
                <a:ext uri="{63B3BB69-23CF-44E3-9099-C40C66FF867C}">
                  <a14:compatExt spid="_x0000_s1432"/>
                </a:ext>
                <a:ext uri="{FF2B5EF4-FFF2-40B4-BE49-F238E27FC236}">
                  <a16:creationId xmlns:a16="http://schemas.microsoft.com/office/drawing/2014/main" id="{00000000-0008-0000-0100-0000C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10</xdr:col>
          <xdr:colOff>0</xdr:colOff>
          <xdr:row>621</xdr:row>
          <xdr:rowOff>0</xdr:rowOff>
        </xdr:to>
        <xdr:sp macro="" textlink="">
          <xdr:nvSpPr>
            <xdr:cNvPr id="1433" name="Button 409" hidden="1">
              <a:extLst>
                <a:ext uri="{63B3BB69-23CF-44E3-9099-C40C66FF867C}">
                  <a14:compatExt spid="_x0000_s1433"/>
                </a:ext>
                <a:ext uri="{FF2B5EF4-FFF2-40B4-BE49-F238E27FC236}">
                  <a16:creationId xmlns:a16="http://schemas.microsoft.com/office/drawing/2014/main" id="{00000000-0008-0000-0100-0000C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10</xdr:col>
          <xdr:colOff>0</xdr:colOff>
          <xdr:row>622</xdr:row>
          <xdr:rowOff>0</xdr:rowOff>
        </xdr:to>
        <xdr:sp macro="" textlink="">
          <xdr:nvSpPr>
            <xdr:cNvPr id="1434" name="Button 410" hidden="1">
              <a:extLst>
                <a:ext uri="{63B3BB69-23CF-44E3-9099-C40C66FF867C}">
                  <a14:compatExt spid="_x0000_s1434"/>
                </a:ext>
                <a:ext uri="{FF2B5EF4-FFF2-40B4-BE49-F238E27FC236}">
                  <a16:creationId xmlns:a16="http://schemas.microsoft.com/office/drawing/2014/main" id="{00000000-0008-0000-0100-0000C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622</xdr:row>
          <xdr:rowOff>0</xdr:rowOff>
        </xdr:from>
        <xdr:to>
          <xdr:col>10</xdr:col>
          <xdr:colOff>0</xdr:colOff>
          <xdr:row>623</xdr:row>
          <xdr:rowOff>0</xdr:rowOff>
        </xdr:to>
        <xdr:sp macro="" textlink="">
          <xdr:nvSpPr>
            <xdr:cNvPr id="1435" name="Button 411" hidden="1">
              <a:extLst>
                <a:ext uri="{63B3BB69-23CF-44E3-9099-C40C66FF867C}">
                  <a14:compatExt spid="_x0000_s1435"/>
                </a:ext>
                <a:ext uri="{FF2B5EF4-FFF2-40B4-BE49-F238E27FC236}">
                  <a16:creationId xmlns:a16="http://schemas.microsoft.com/office/drawing/2014/main" id="{00000000-0008-0000-0100-0000C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623</xdr:row>
          <xdr:rowOff>0</xdr:rowOff>
        </xdr:from>
        <xdr:to>
          <xdr:col>10</xdr:col>
          <xdr:colOff>0</xdr:colOff>
          <xdr:row>624</xdr:row>
          <xdr:rowOff>0</xdr:rowOff>
        </xdr:to>
        <xdr:sp macro="" textlink="">
          <xdr:nvSpPr>
            <xdr:cNvPr id="1436" name="Button 412" hidden="1">
              <a:extLst>
                <a:ext uri="{63B3BB69-23CF-44E3-9099-C40C66FF867C}">
                  <a14:compatExt spid="_x0000_s1436"/>
                </a:ext>
                <a:ext uri="{FF2B5EF4-FFF2-40B4-BE49-F238E27FC236}">
                  <a16:creationId xmlns:a16="http://schemas.microsoft.com/office/drawing/2014/main" id="{00000000-0008-0000-0100-0000C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10</xdr:col>
          <xdr:colOff>0</xdr:colOff>
          <xdr:row>625</xdr:row>
          <xdr:rowOff>0</xdr:rowOff>
        </xdr:to>
        <xdr:sp macro="" textlink="">
          <xdr:nvSpPr>
            <xdr:cNvPr id="1437" name="Button 413" hidden="1">
              <a:extLst>
                <a:ext uri="{63B3BB69-23CF-44E3-9099-C40C66FF867C}">
                  <a14:compatExt spid="_x0000_s1437"/>
                </a:ext>
                <a:ext uri="{FF2B5EF4-FFF2-40B4-BE49-F238E27FC236}">
                  <a16:creationId xmlns:a16="http://schemas.microsoft.com/office/drawing/2014/main" id="{00000000-0008-0000-0100-0000C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10</xdr:col>
          <xdr:colOff>0</xdr:colOff>
          <xdr:row>626</xdr:row>
          <xdr:rowOff>0</xdr:rowOff>
        </xdr:to>
        <xdr:sp macro="" textlink="">
          <xdr:nvSpPr>
            <xdr:cNvPr id="1438" name="Button 414" hidden="1">
              <a:extLst>
                <a:ext uri="{63B3BB69-23CF-44E3-9099-C40C66FF867C}">
                  <a14:compatExt spid="_x0000_s1438"/>
                </a:ext>
                <a:ext uri="{FF2B5EF4-FFF2-40B4-BE49-F238E27FC236}">
                  <a16:creationId xmlns:a16="http://schemas.microsoft.com/office/drawing/2014/main" id="{00000000-0008-0000-0100-0000C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10</xdr:col>
          <xdr:colOff>0</xdr:colOff>
          <xdr:row>627</xdr:row>
          <xdr:rowOff>0</xdr:rowOff>
        </xdr:to>
        <xdr:sp macro="" textlink="">
          <xdr:nvSpPr>
            <xdr:cNvPr id="1439" name="Button 415" hidden="1">
              <a:extLst>
                <a:ext uri="{63B3BB69-23CF-44E3-9099-C40C66FF867C}">
                  <a14:compatExt spid="_x0000_s1439"/>
                </a:ext>
                <a:ext uri="{FF2B5EF4-FFF2-40B4-BE49-F238E27FC236}">
                  <a16:creationId xmlns:a16="http://schemas.microsoft.com/office/drawing/2014/main" id="{00000000-0008-0000-0100-0000C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10</xdr:col>
          <xdr:colOff>0</xdr:colOff>
          <xdr:row>628</xdr:row>
          <xdr:rowOff>0</xdr:rowOff>
        </xdr:to>
        <xdr:sp macro="" textlink="">
          <xdr:nvSpPr>
            <xdr:cNvPr id="1440" name="Button 416" hidden="1">
              <a:extLst>
                <a:ext uri="{63B3BB69-23CF-44E3-9099-C40C66FF867C}">
                  <a14:compatExt spid="_x0000_s1440"/>
                </a:ext>
                <a:ext uri="{FF2B5EF4-FFF2-40B4-BE49-F238E27FC236}">
                  <a16:creationId xmlns:a16="http://schemas.microsoft.com/office/drawing/2014/main" id="{00000000-0008-0000-0100-0000C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10</xdr:col>
          <xdr:colOff>0</xdr:colOff>
          <xdr:row>629</xdr:row>
          <xdr:rowOff>0</xdr:rowOff>
        </xdr:to>
        <xdr:sp macro="" textlink="">
          <xdr:nvSpPr>
            <xdr:cNvPr id="1441" name="Button 417" hidden="1">
              <a:extLst>
                <a:ext uri="{63B3BB69-23CF-44E3-9099-C40C66FF867C}">
                  <a14:compatExt spid="_x0000_s1441"/>
                </a:ext>
                <a:ext uri="{FF2B5EF4-FFF2-40B4-BE49-F238E27FC236}">
                  <a16:creationId xmlns:a16="http://schemas.microsoft.com/office/drawing/2014/main" id="{00000000-0008-0000-0100-0000C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10</xdr:col>
          <xdr:colOff>0</xdr:colOff>
          <xdr:row>630</xdr:row>
          <xdr:rowOff>0</xdr:rowOff>
        </xdr:to>
        <xdr:sp macro="" textlink="">
          <xdr:nvSpPr>
            <xdr:cNvPr id="1442" name="Button 418" hidden="1">
              <a:extLst>
                <a:ext uri="{63B3BB69-23CF-44E3-9099-C40C66FF867C}">
                  <a14:compatExt spid="_x0000_s1442"/>
                </a:ext>
                <a:ext uri="{FF2B5EF4-FFF2-40B4-BE49-F238E27FC236}">
                  <a16:creationId xmlns:a16="http://schemas.microsoft.com/office/drawing/2014/main" id="{00000000-0008-0000-0100-0000C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630</xdr:row>
          <xdr:rowOff>0</xdr:rowOff>
        </xdr:from>
        <xdr:to>
          <xdr:col>10</xdr:col>
          <xdr:colOff>0</xdr:colOff>
          <xdr:row>631</xdr:row>
          <xdr:rowOff>0</xdr:rowOff>
        </xdr:to>
        <xdr:sp macro="" textlink="">
          <xdr:nvSpPr>
            <xdr:cNvPr id="1443" name="Button 419" hidden="1">
              <a:extLst>
                <a:ext uri="{63B3BB69-23CF-44E3-9099-C40C66FF867C}">
                  <a14:compatExt spid="_x0000_s1443"/>
                </a:ext>
                <a:ext uri="{FF2B5EF4-FFF2-40B4-BE49-F238E27FC236}">
                  <a16:creationId xmlns:a16="http://schemas.microsoft.com/office/drawing/2014/main" id="{00000000-0008-0000-0100-0000D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10</xdr:col>
          <xdr:colOff>0</xdr:colOff>
          <xdr:row>632</xdr:row>
          <xdr:rowOff>0</xdr:rowOff>
        </xdr:to>
        <xdr:sp macro="" textlink="">
          <xdr:nvSpPr>
            <xdr:cNvPr id="1444" name="Button 420" hidden="1">
              <a:extLst>
                <a:ext uri="{63B3BB69-23CF-44E3-9099-C40C66FF867C}">
                  <a14:compatExt spid="_x0000_s1444"/>
                </a:ext>
                <a:ext uri="{FF2B5EF4-FFF2-40B4-BE49-F238E27FC236}">
                  <a16:creationId xmlns:a16="http://schemas.microsoft.com/office/drawing/2014/main" id="{00000000-0008-0000-0100-0000D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10</xdr:col>
          <xdr:colOff>0</xdr:colOff>
          <xdr:row>633</xdr:row>
          <xdr:rowOff>0</xdr:rowOff>
        </xdr:to>
        <xdr:sp macro="" textlink="">
          <xdr:nvSpPr>
            <xdr:cNvPr id="1445" name="Button 421" hidden="1">
              <a:extLst>
                <a:ext uri="{63B3BB69-23CF-44E3-9099-C40C66FF867C}">
                  <a14:compatExt spid="_x0000_s1445"/>
                </a:ext>
                <a:ext uri="{FF2B5EF4-FFF2-40B4-BE49-F238E27FC236}">
                  <a16:creationId xmlns:a16="http://schemas.microsoft.com/office/drawing/2014/main" id="{00000000-0008-0000-0100-0000D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10</xdr:col>
          <xdr:colOff>0</xdr:colOff>
          <xdr:row>634</xdr:row>
          <xdr:rowOff>0</xdr:rowOff>
        </xdr:to>
        <xdr:sp macro="" textlink="">
          <xdr:nvSpPr>
            <xdr:cNvPr id="1446" name="Button 422" hidden="1">
              <a:extLst>
                <a:ext uri="{63B3BB69-23CF-44E3-9099-C40C66FF867C}">
                  <a14:compatExt spid="_x0000_s1446"/>
                </a:ext>
                <a:ext uri="{FF2B5EF4-FFF2-40B4-BE49-F238E27FC236}">
                  <a16:creationId xmlns:a16="http://schemas.microsoft.com/office/drawing/2014/main" id="{00000000-0008-0000-0100-0000D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10</xdr:col>
          <xdr:colOff>0</xdr:colOff>
          <xdr:row>635</xdr:row>
          <xdr:rowOff>0</xdr:rowOff>
        </xdr:to>
        <xdr:sp macro="" textlink="">
          <xdr:nvSpPr>
            <xdr:cNvPr id="1447" name="Button 423" hidden="1">
              <a:extLst>
                <a:ext uri="{63B3BB69-23CF-44E3-9099-C40C66FF867C}">
                  <a14:compatExt spid="_x0000_s1447"/>
                </a:ext>
                <a:ext uri="{FF2B5EF4-FFF2-40B4-BE49-F238E27FC236}">
                  <a16:creationId xmlns:a16="http://schemas.microsoft.com/office/drawing/2014/main" id="{00000000-0008-0000-0100-0000D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10</xdr:col>
          <xdr:colOff>0</xdr:colOff>
          <xdr:row>636</xdr:row>
          <xdr:rowOff>0</xdr:rowOff>
        </xdr:to>
        <xdr:sp macro="" textlink="">
          <xdr:nvSpPr>
            <xdr:cNvPr id="1448" name="Button 424" hidden="1">
              <a:extLst>
                <a:ext uri="{63B3BB69-23CF-44E3-9099-C40C66FF867C}">
                  <a14:compatExt spid="_x0000_s1448"/>
                </a:ext>
                <a:ext uri="{FF2B5EF4-FFF2-40B4-BE49-F238E27FC236}">
                  <a16:creationId xmlns:a16="http://schemas.microsoft.com/office/drawing/2014/main" id="{00000000-0008-0000-0100-0000D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10</xdr:col>
          <xdr:colOff>0</xdr:colOff>
          <xdr:row>637</xdr:row>
          <xdr:rowOff>0</xdr:rowOff>
        </xdr:to>
        <xdr:sp macro="" textlink="">
          <xdr:nvSpPr>
            <xdr:cNvPr id="1449" name="Button 425" hidden="1">
              <a:extLst>
                <a:ext uri="{63B3BB69-23CF-44E3-9099-C40C66FF867C}">
                  <a14:compatExt spid="_x0000_s1449"/>
                </a:ext>
                <a:ext uri="{FF2B5EF4-FFF2-40B4-BE49-F238E27FC236}">
                  <a16:creationId xmlns:a16="http://schemas.microsoft.com/office/drawing/2014/main" id="{00000000-0008-0000-0100-0000D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10</xdr:col>
          <xdr:colOff>0</xdr:colOff>
          <xdr:row>638</xdr:row>
          <xdr:rowOff>0</xdr:rowOff>
        </xdr:to>
        <xdr:sp macro="" textlink="">
          <xdr:nvSpPr>
            <xdr:cNvPr id="1450" name="Button 426" hidden="1">
              <a:extLst>
                <a:ext uri="{63B3BB69-23CF-44E3-9099-C40C66FF867C}">
                  <a14:compatExt spid="_x0000_s1450"/>
                </a:ext>
                <a:ext uri="{FF2B5EF4-FFF2-40B4-BE49-F238E27FC236}">
                  <a16:creationId xmlns:a16="http://schemas.microsoft.com/office/drawing/2014/main" id="{00000000-0008-0000-0100-0000D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10</xdr:col>
          <xdr:colOff>0</xdr:colOff>
          <xdr:row>639</xdr:row>
          <xdr:rowOff>0</xdr:rowOff>
        </xdr:to>
        <xdr:sp macro="" textlink="">
          <xdr:nvSpPr>
            <xdr:cNvPr id="1451" name="Button 427" hidden="1">
              <a:extLst>
                <a:ext uri="{63B3BB69-23CF-44E3-9099-C40C66FF867C}">
                  <a14:compatExt spid="_x0000_s1451"/>
                </a:ext>
                <a:ext uri="{FF2B5EF4-FFF2-40B4-BE49-F238E27FC236}">
                  <a16:creationId xmlns:a16="http://schemas.microsoft.com/office/drawing/2014/main" id="{00000000-0008-0000-0100-0000D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639</xdr:row>
          <xdr:rowOff>0</xdr:rowOff>
        </xdr:from>
        <xdr:to>
          <xdr:col>10</xdr:col>
          <xdr:colOff>0</xdr:colOff>
          <xdr:row>640</xdr:row>
          <xdr:rowOff>0</xdr:rowOff>
        </xdr:to>
        <xdr:sp macro="" textlink="">
          <xdr:nvSpPr>
            <xdr:cNvPr id="1452" name="Button 428" hidden="1">
              <a:extLst>
                <a:ext uri="{63B3BB69-23CF-44E3-9099-C40C66FF867C}">
                  <a14:compatExt spid="_x0000_s1452"/>
                </a:ext>
                <a:ext uri="{FF2B5EF4-FFF2-40B4-BE49-F238E27FC236}">
                  <a16:creationId xmlns:a16="http://schemas.microsoft.com/office/drawing/2014/main" id="{00000000-0008-0000-0100-0000D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10</xdr:col>
          <xdr:colOff>0</xdr:colOff>
          <xdr:row>641</xdr:row>
          <xdr:rowOff>0</xdr:rowOff>
        </xdr:to>
        <xdr:sp macro="" textlink="">
          <xdr:nvSpPr>
            <xdr:cNvPr id="1453" name="Button 429" hidden="1">
              <a:extLst>
                <a:ext uri="{63B3BB69-23CF-44E3-9099-C40C66FF867C}">
                  <a14:compatExt spid="_x0000_s1453"/>
                </a:ext>
                <a:ext uri="{FF2B5EF4-FFF2-40B4-BE49-F238E27FC236}">
                  <a16:creationId xmlns:a16="http://schemas.microsoft.com/office/drawing/2014/main" id="{00000000-0008-0000-0100-0000D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641</xdr:row>
          <xdr:rowOff>0</xdr:rowOff>
        </xdr:from>
        <xdr:to>
          <xdr:col>10</xdr:col>
          <xdr:colOff>0</xdr:colOff>
          <xdr:row>642</xdr:row>
          <xdr:rowOff>0</xdr:rowOff>
        </xdr:to>
        <xdr:sp macro="" textlink="">
          <xdr:nvSpPr>
            <xdr:cNvPr id="1454" name="Button 430" hidden="1">
              <a:extLst>
                <a:ext uri="{63B3BB69-23CF-44E3-9099-C40C66FF867C}">
                  <a14:compatExt spid="_x0000_s1454"/>
                </a:ext>
                <a:ext uri="{FF2B5EF4-FFF2-40B4-BE49-F238E27FC236}">
                  <a16:creationId xmlns:a16="http://schemas.microsoft.com/office/drawing/2014/main" id="{00000000-0008-0000-0100-0000D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642</xdr:row>
          <xdr:rowOff>0</xdr:rowOff>
        </xdr:from>
        <xdr:to>
          <xdr:col>10</xdr:col>
          <xdr:colOff>0</xdr:colOff>
          <xdr:row>643</xdr:row>
          <xdr:rowOff>0</xdr:rowOff>
        </xdr:to>
        <xdr:sp macro="" textlink="">
          <xdr:nvSpPr>
            <xdr:cNvPr id="1455" name="Button 431" hidden="1">
              <a:extLst>
                <a:ext uri="{63B3BB69-23CF-44E3-9099-C40C66FF867C}">
                  <a14:compatExt spid="_x0000_s1455"/>
                </a:ext>
                <a:ext uri="{FF2B5EF4-FFF2-40B4-BE49-F238E27FC236}">
                  <a16:creationId xmlns:a16="http://schemas.microsoft.com/office/drawing/2014/main" id="{00000000-0008-0000-0100-0000D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10</xdr:col>
          <xdr:colOff>0</xdr:colOff>
          <xdr:row>644</xdr:row>
          <xdr:rowOff>0</xdr:rowOff>
        </xdr:to>
        <xdr:sp macro="" textlink="">
          <xdr:nvSpPr>
            <xdr:cNvPr id="1456" name="Button 432" hidden="1">
              <a:extLst>
                <a:ext uri="{63B3BB69-23CF-44E3-9099-C40C66FF867C}">
                  <a14:compatExt spid="_x0000_s1456"/>
                </a:ext>
                <a:ext uri="{FF2B5EF4-FFF2-40B4-BE49-F238E27FC236}">
                  <a16:creationId xmlns:a16="http://schemas.microsoft.com/office/drawing/2014/main" id="{00000000-0008-0000-0100-0000D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10</xdr:col>
          <xdr:colOff>0</xdr:colOff>
          <xdr:row>645</xdr:row>
          <xdr:rowOff>0</xdr:rowOff>
        </xdr:to>
        <xdr:sp macro="" textlink="">
          <xdr:nvSpPr>
            <xdr:cNvPr id="1457" name="Button 433" hidden="1">
              <a:extLst>
                <a:ext uri="{63B3BB69-23CF-44E3-9099-C40C66FF867C}">
                  <a14:compatExt spid="_x0000_s1457"/>
                </a:ext>
                <a:ext uri="{FF2B5EF4-FFF2-40B4-BE49-F238E27FC236}">
                  <a16:creationId xmlns:a16="http://schemas.microsoft.com/office/drawing/2014/main" id="{00000000-0008-0000-0100-0000D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10</xdr:col>
          <xdr:colOff>0</xdr:colOff>
          <xdr:row>646</xdr:row>
          <xdr:rowOff>0</xdr:rowOff>
        </xdr:to>
        <xdr:sp macro="" textlink="">
          <xdr:nvSpPr>
            <xdr:cNvPr id="1458" name="Button 434" hidden="1">
              <a:extLst>
                <a:ext uri="{63B3BB69-23CF-44E3-9099-C40C66FF867C}">
                  <a14:compatExt spid="_x0000_s1458"/>
                </a:ext>
                <a:ext uri="{FF2B5EF4-FFF2-40B4-BE49-F238E27FC236}">
                  <a16:creationId xmlns:a16="http://schemas.microsoft.com/office/drawing/2014/main" id="{00000000-0008-0000-0100-0000D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10</xdr:col>
          <xdr:colOff>0</xdr:colOff>
          <xdr:row>647</xdr:row>
          <xdr:rowOff>0</xdr:rowOff>
        </xdr:to>
        <xdr:sp macro="" textlink="">
          <xdr:nvSpPr>
            <xdr:cNvPr id="1459" name="Button 435" hidden="1">
              <a:extLst>
                <a:ext uri="{63B3BB69-23CF-44E3-9099-C40C66FF867C}">
                  <a14:compatExt spid="_x0000_s1459"/>
                </a:ext>
                <a:ext uri="{FF2B5EF4-FFF2-40B4-BE49-F238E27FC236}">
                  <a16:creationId xmlns:a16="http://schemas.microsoft.com/office/drawing/2014/main" id="{00000000-0008-0000-0100-0000E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10</xdr:col>
          <xdr:colOff>0</xdr:colOff>
          <xdr:row>648</xdr:row>
          <xdr:rowOff>0</xdr:rowOff>
        </xdr:to>
        <xdr:sp macro="" textlink="">
          <xdr:nvSpPr>
            <xdr:cNvPr id="1460" name="Button 436" hidden="1">
              <a:extLst>
                <a:ext uri="{63B3BB69-23CF-44E3-9099-C40C66FF867C}">
                  <a14:compatExt spid="_x0000_s1460"/>
                </a:ext>
                <a:ext uri="{FF2B5EF4-FFF2-40B4-BE49-F238E27FC236}">
                  <a16:creationId xmlns:a16="http://schemas.microsoft.com/office/drawing/2014/main" id="{00000000-0008-0000-0100-0000E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10</xdr:col>
          <xdr:colOff>0</xdr:colOff>
          <xdr:row>649</xdr:row>
          <xdr:rowOff>0</xdr:rowOff>
        </xdr:to>
        <xdr:sp macro="" textlink="">
          <xdr:nvSpPr>
            <xdr:cNvPr id="1461" name="Button 437" hidden="1">
              <a:extLst>
                <a:ext uri="{63B3BB69-23CF-44E3-9099-C40C66FF867C}">
                  <a14:compatExt spid="_x0000_s1461"/>
                </a:ext>
                <a:ext uri="{FF2B5EF4-FFF2-40B4-BE49-F238E27FC236}">
                  <a16:creationId xmlns:a16="http://schemas.microsoft.com/office/drawing/2014/main" id="{00000000-0008-0000-0100-0000E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10</xdr:col>
          <xdr:colOff>0</xdr:colOff>
          <xdr:row>650</xdr:row>
          <xdr:rowOff>0</xdr:rowOff>
        </xdr:to>
        <xdr:sp macro="" textlink="">
          <xdr:nvSpPr>
            <xdr:cNvPr id="1462" name="Button 438" hidden="1">
              <a:extLst>
                <a:ext uri="{63B3BB69-23CF-44E3-9099-C40C66FF867C}">
                  <a14:compatExt spid="_x0000_s1462"/>
                </a:ext>
                <a:ext uri="{FF2B5EF4-FFF2-40B4-BE49-F238E27FC236}">
                  <a16:creationId xmlns:a16="http://schemas.microsoft.com/office/drawing/2014/main" id="{00000000-0008-0000-0100-0000E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650</xdr:row>
          <xdr:rowOff>0</xdr:rowOff>
        </xdr:from>
        <xdr:to>
          <xdr:col>10</xdr:col>
          <xdr:colOff>0</xdr:colOff>
          <xdr:row>651</xdr:row>
          <xdr:rowOff>0</xdr:rowOff>
        </xdr:to>
        <xdr:sp macro="" textlink="">
          <xdr:nvSpPr>
            <xdr:cNvPr id="1463" name="Button 439" hidden="1">
              <a:extLst>
                <a:ext uri="{63B3BB69-23CF-44E3-9099-C40C66FF867C}">
                  <a14:compatExt spid="_x0000_s1463"/>
                </a:ext>
                <a:ext uri="{FF2B5EF4-FFF2-40B4-BE49-F238E27FC236}">
                  <a16:creationId xmlns:a16="http://schemas.microsoft.com/office/drawing/2014/main" id="{00000000-0008-0000-0100-0000E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10</xdr:col>
          <xdr:colOff>0</xdr:colOff>
          <xdr:row>652</xdr:row>
          <xdr:rowOff>0</xdr:rowOff>
        </xdr:to>
        <xdr:sp macro="" textlink="">
          <xdr:nvSpPr>
            <xdr:cNvPr id="1464" name="Button 440" hidden="1">
              <a:extLst>
                <a:ext uri="{63B3BB69-23CF-44E3-9099-C40C66FF867C}">
                  <a14:compatExt spid="_x0000_s1464"/>
                </a:ext>
                <a:ext uri="{FF2B5EF4-FFF2-40B4-BE49-F238E27FC236}">
                  <a16:creationId xmlns:a16="http://schemas.microsoft.com/office/drawing/2014/main" id="{00000000-0008-0000-0100-0000E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10</xdr:col>
          <xdr:colOff>0</xdr:colOff>
          <xdr:row>653</xdr:row>
          <xdr:rowOff>0</xdr:rowOff>
        </xdr:to>
        <xdr:sp macro="" textlink="">
          <xdr:nvSpPr>
            <xdr:cNvPr id="1465" name="Button 441" hidden="1">
              <a:extLst>
                <a:ext uri="{63B3BB69-23CF-44E3-9099-C40C66FF867C}">
                  <a14:compatExt spid="_x0000_s1465"/>
                </a:ext>
                <a:ext uri="{FF2B5EF4-FFF2-40B4-BE49-F238E27FC236}">
                  <a16:creationId xmlns:a16="http://schemas.microsoft.com/office/drawing/2014/main" id="{00000000-0008-0000-0100-0000E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653</xdr:row>
          <xdr:rowOff>0</xdr:rowOff>
        </xdr:from>
        <xdr:to>
          <xdr:col>10</xdr:col>
          <xdr:colOff>0</xdr:colOff>
          <xdr:row>654</xdr:row>
          <xdr:rowOff>0</xdr:rowOff>
        </xdr:to>
        <xdr:sp macro="" textlink="">
          <xdr:nvSpPr>
            <xdr:cNvPr id="1466" name="Button 442" hidden="1">
              <a:extLst>
                <a:ext uri="{63B3BB69-23CF-44E3-9099-C40C66FF867C}">
                  <a14:compatExt spid="_x0000_s1466"/>
                </a:ext>
                <a:ext uri="{FF2B5EF4-FFF2-40B4-BE49-F238E27FC236}">
                  <a16:creationId xmlns:a16="http://schemas.microsoft.com/office/drawing/2014/main" id="{00000000-0008-0000-0100-0000E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654</xdr:row>
          <xdr:rowOff>0</xdr:rowOff>
        </xdr:from>
        <xdr:to>
          <xdr:col>10</xdr:col>
          <xdr:colOff>0</xdr:colOff>
          <xdr:row>655</xdr:row>
          <xdr:rowOff>0</xdr:rowOff>
        </xdr:to>
        <xdr:sp macro="" textlink="">
          <xdr:nvSpPr>
            <xdr:cNvPr id="1467" name="Button 443" hidden="1">
              <a:extLst>
                <a:ext uri="{63B3BB69-23CF-44E3-9099-C40C66FF867C}">
                  <a14:compatExt spid="_x0000_s1467"/>
                </a:ext>
                <a:ext uri="{FF2B5EF4-FFF2-40B4-BE49-F238E27FC236}">
                  <a16:creationId xmlns:a16="http://schemas.microsoft.com/office/drawing/2014/main" id="{00000000-0008-0000-0100-0000E8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10</xdr:col>
          <xdr:colOff>0</xdr:colOff>
          <xdr:row>656</xdr:row>
          <xdr:rowOff>0</xdr:rowOff>
        </xdr:to>
        <xdr:sp macro="" textlink="">
          <xdr:nvSpPr>
            <xdr:cNvPr id="1468" name="Button 444" hidden="1">
              <a:extLst>
                <a:ext uri="{63B3BB69-23CF-44E3-9099-C40C66FF867C}">
                  <a14:compatExt spid="_x0000_s1468"/>
                </a:ext>
                <a:ext uri="{FF2B5EF4-FFF2-40B4-BE49-F238E27FC236}">
                  <a16:creationId xmlns:a16="http://schemas.microsoft.com/office/drawing/2014/main" id="{00000000-0008-0000-0100-0000E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10</xdr:col>
          <xdr:colOff>0</xdr:colOff>
          <xdr:row>657</xdr:row>
          <xdr:rowOff>0</xdr:rowOff>
        </xdr:to>
        <xdr:sp macro="" textlink="">
          <xdr:nvSpPr>
            <xdr:cNvPr id="1469" name="Button 445" hidden="1">
              <a:extLst>
                <a:ext uri="{63B3BB69-23CF-44E3-9099-C40C66FF867C}">
                  <a14:compatExt spid="_x0000_s1469"/>
                </a:ext>
                <a:ext uri="{FF2B5EF4-FFF2-40B4-BE49-F238E27FC236}">
                  <a16:creationId xmlns:a16="http://schemas.microsoft.com/office/drawing/2014/main" id="{00000000-0008-0000-0100-0000E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10</xdr:col>
          <xdr:colOff>0</xdr:colOff>
          <xdr:row>658</xdr:row>
          <xdr:rowOff>0</xdr:rowOff>
        </xdr:to>
        <xdr:sp macro="" textlink="">
          <xdr:nvSpPr>
            <xdr:cNvPr id="1470" name="Button 446" hidden="1">
              <a:extLst>
                <a:ext uri="{63B3BB69-23CF-44E3-9099-C40C66FF867C}">
                  <a14:compatExt spid="_x0000_s1470"/>
                </a:ext>
                <a:ext uri="{FF2B5EF4-FFF2-40B4-BE49-F238E27FC236}">
                  <a16:creationId xmlns:a16="http://schemas.microsoft.com/office/drawing/2014/main" id="{00000000-0008-0000-0100-0000E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10</xdr:col>
          <xdr:colOff>0</xdr:colOff>
          <xdr:row>659</xdr:row>
          <xdr:rowOff>0</xdr:rowOff>
        </xdr:to>
        <xdr:sp macro="" textlink="">
          <xdr:nvSpPr>
            <xdr:cNvPr id="1471" name="Button 447" hidden="1">
              <a:extLst>
                <a:ext uri="{63B3BB69-23CF-44E3-9099-C40C66FF867C}">
                  <a14:compatExt spid="_x0000_s1471"/>
                </a:ext>
                <a:ext uri="{FF2B5EF4-FFF2-40B4-BE49-F238E27FC236}">
                  <a16:creationId xmlns:a16="http://schemas.microsoft.com/office/drawing/2014/main" id="{00000000-0008-0000-0100-0000E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10</xdr:col>
          <xdr:colOff>0</xdr:colOff>
          <xdr:row>660</xdr:row>
          <xdr:rowOff>0</xdr:rowOff>
        </xdr:to>
        <xdr:sp macro="" textlink="">
          <xdr:nvSpPr>
            <xdr:cNvPr id="1472" name="Button 448" hidden="1">
              <a:extLst>
                <a:ext uri="{63B3BB69-23CF-44E3-9099-C40C66FF867C}">
                  <a14:compatExt spid="_x0000_s1472"/>
                </a:ext>
                <a:ext uri="{FF2B5EF4-FFF2-40B4-BE49-F238E27FC236}">
                  <a16:creationId xmlns:a16="http://schemas.microsoft.com/office/drawing/2014/main" id="{00000000-0008-0000-0100-0000E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10</xdr:col>
          <xdr:colOff>0</xdr:colOff>
          <xdr:row>661</xdr:row>
          <xdr:rowOff>0</xdr:rowOff>
        </xdr:to>
        <xdr:sp macro="" textlink="">
          <xdr:nvSpPr>
            <xdr:cNvPr id="1473" name="Button 449" hidden="1">
              <a:extLst>
                <a:ext uri="{63B3BB69-23CF-44E3-9099-C40C66FF867C}">
                  <a14:compatExt spid="_x0000_s1473"/>
                </a:ext>
                <a:ext uri="{FF2B5EF4-FFF2-40B4-BE49-F238E27FC236}">
                  <a16:creationId xmlns:a16="http://schemas.microsoft.com/office/drawing/2014/main" id="{00000000-0008-0000-0100-0000E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10</xdr:col>
          <xdr:colOff>0</xdr:colOff>
          <xdr:row>662</xdr:row>
          <xdr:rowOff>0</xdr:rowOff>
        </xdr:to>
        <xdr:sp macro="" textlink="">
          <xdr:nvSpPr>
            <xdr:cNvPr id="1474" name="Button 450" hidden="1">
              <a:extLst>
                <a:ext uri="{63B3BB69-23CF-44E3-9099-C40C66FF867C}">
                  <a14:compatExt spid="_x0000_s1474"/>
                </a:ext>
                <a:ext uri="{FF2B5EF4-FFF2-40B4-BE49-F238E27FC236}">
                  <a16:creationId xmlns:a16="http://schemas.microsoft.com/office/drawing/2014/main" id="{00000000-0008-0000-0100-0000EF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10</xdr:col>
          <xdr:colOff>0</xdr:colOff>
          <xdr:row>663</xdr:row>
          <xdr:rowOff>0</xdr:rowOff>
        </xdr:to>
        <xdr:sp macro="" textlink="">
          <xdr:nvSpPr>
            <xdr:cNvPr id="1475" name="Button 451" hidden="1">
              <a:extLst>
                <a:ext uri="{63B3BB69-23CF-44E3-9099-C40C66FF867C}">
                  <a14:compatExt spid="_x0000_s1475"/>
                </a:ext>
                <a:ext uri="{FF2B5EF4-FFF2-40B4-BE49-F238E27FC236}">
                  <a16:creationId xmlns:a16="http://schemas.microsoft.com/office/drawing/2014/main" id="{00000000-0008-0000-0100-0000F0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10</xdr:col>
          <xdr:colOff>0</xdr:colOff>
          <xdr:row>664</xdr:row>
          <xdr:rowOff>0</xdr:rowOff>
        </xdr:to>
        <xdr:sp macro="" textlink="">
          <xdr:nvSpPr>
            <xdr:cNvPr id="1476" name="Button 452" hidden="1">
              <a:extLst>
                <a:ext uri="{63B3BB69-23CF-44E3-9099-C40C66FF867C}">
                  <a14:compatExt spid="_x0000_s1476"/>
                </a:ext>
                <a:ext uri="{FF2B5EF4-FFF2-40B4-BE49-F238E27FC236}">
                  <a16:creationId xmlns:a16="http://schemas.microsoft.com/office/drawing/2014/main" id="{00000000-0008-0000-0100-0000F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10</xdr:col>
          <xdr:colOff>0</xdr:colOff>
          <xdr:row>665</xdr:row>
          <xdr:rowOff>0</xdr:rowOff>
        </xdr:to>
        <xdr:sp macro="" textlink="">
          <xdr:nvSpPr>
            <xdr:cNvPr id="1477" name="Button 453" hidden="1">
              <a:extLst>
                <a:ext uri="{63B3BB69-23CF-44E3-9099-C40C66FF867C}">
                  <a14:compatExt spid="_x0000_s1477"/>
                </a:ext>
                <a:ext uri="{FF2B5EF4-FFF2-40B4-BE49-F238E27FC236}">
                  <a16:creationId xmlns:a16="http://schemas.microsoft.com/office/drawing/2014/main" id="{00000000-0008-0000-0100-0000F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10</xdr:col>
          <xdr:colOff>0</xdr:colOff>
          <xdr:row>666</xdr:row>
          <xdr:rowOff>0</xdr:rowOff>
        </xdr:to>
        <xdr:sp macro="" textlink="">
          <xdr:nvSpPr>
            <xdr:cNvPr id="1478" name="Button 454" hidden="1">
              <a:extLst>
                <a:ext uri="{63B3BB69-23CF-44E3-9099-C40C66FF867C}">
                  <a14:compatExt spid="_x0000_s1478"/>
                </a:ext>
                <a:ext uri="{FF2B5EF4-FFF2-40B4-BE49-F238E27FC236}">
                  <a16:creationId xmlns:a16="http://schemas.microsoft.com/office/drawing/2014/main" id="{00000000-0008-0000-0100-0000F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10</xdr:col>
          <xdr:colOff>0</xdr:colOff>
          <xdr:row>676</xdr:row>
          <xdr:rowOff>0</xdr:rowOff>
        </xdr:to>
        <xdr:sp macro="" textlink="">
          <xdr:nvSpPr>
            <xdr:cNvPr id="1479" name="Button 455" hidden="1">
              <a:extLst>
                <a:ext uri="{63B3BB69-23CF-44E3-9099-C40C66FF867C}">
                  <a14:compatExt spid="_x0000_s1479"/>
                </a:ext>
                <a:ext uri="{FF2B5EF4-FFF2-40B4-BE49-F238E27FC236}">
                  <a16:creationId xmlns:a16="http://schemas.microsoft.com/office/drawing/2014/main" id="{00000000-0008-0000-0100-000006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668</xdr:row>
          <xdr:rowOff>0</xdr:rowOff>
        </xdr:from>
        <xdr:to>
          <xdr:col>10</xdr:col>
          <xdr:colOff>0</xdr:colOff>
          <xdr:row>669</xdr:row>
          <xdr:rowOff>0</xdr:rowOff>
        </xdr:to>
        <xdr:sp macro="" textlink="">
          <xdr:nvSpPr>
            <xdr:cNvPr id="1480" name="Button 456" hidden="1">
              <a:extLst>
                <a:ext uri="{63B3BB69-23CF-44E3-9099-C40C66FF867C}">
                  <a14:compatExt spid="_x0000_s1480"/>
                </a:ext>
                <a:ext uri="{FF2B5EF4-FFF2-40B4-BE49-F238E27FC236}">
                  <a16:creationId xmlns:a16="http://schemas.microsoft.com/office/drawing/2014/main" id="{00000000-0008-0000-0100-000008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676</xdr:row>
          <xdr:rowOff>0</xdr:rowOff>
        </xdr:from>
        <xdr:to>
          <xdr:col>10</xdr:col>
          <xdr:colOff>0</xdr:colOff>
          <xdr:row>677</xdr:row>
          <xdr:rowOff>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100-00000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677</xdr:row>
          <xdr:rowOff>0</xdr:rowOff>
        </xdr:from>
        <xdr:to>
          <xdr:col>10</xdr:col>
          <xdr:colOff>0</xdr:colOff>
          <xdr:row>678</xdr:row>
          <xdr:rowOff>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100-00000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10</xdr:col>
          <xdr:colOff>0</xdr:colOff>
          <xdr:row>679</xdr:row>
          <xdr:rowOff>0</xdr:rowOff>
        </xdr:to>
        <xdr:sp macro="" textlink="">
          <xdr:nvSpPr>
            <xdr:cNvPr id="1483" name="Button 459" hidden="1">
              <a:extLst>
                <a:ext uri="{63B3BB69-23CF-44E3-9099-C40C66FF867C}">
                  <a14:compatExt spid="_x0000_s1483"/>
                </a:ext>
                <a:ext uri="{FF2B5EF4-FFF2-40B4-BE49-F238E27FC236}">
                  <a16:creationId xmlns:a16="http://schemas.microsoft.com/office/drawing/2014/main" id="{00000000-0008-0000-0100-00000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679</xdr:row>
          <xdr:rowOff>0</xdr:rowOff>
        </xdr:from>
        <xdr:to>
          <xdr:col>10</xdr:col>
          <xdr:colOff>0</xdr:colOff>
          <xdr:row>680</xdr:row>
          <xdr:rowOff>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100-00000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680</xdr:row>
          <xdr:rowOff>0</xdr:rowOff>
        </xdr:from>
        <xdr:to>
          <xdr:col>10</xdr:col>
          <xdr:colOff>0</xdr:colOff>
          <xdr:row>681</xdr:row>
          <xdr:rowOff>0</xdr:rowOff>
        </xdr:to>
        <xdr:sp macro="" textlink="">
          <xdr:nvSpPr>
            <xdr:cNvPr id="1485" name="Button 461" hidden="1">
              <a:extLst>
                <a:ext uri="{63B3BB69-23CF-44E3-9099-C40C66FF867C}">
                  <a14:compatExt spid="_x0000_s1485"/>
                </a:ext>
                <a:ext uri="{FF2B5EF4-FFF2-40B4-BE49-F238E27FC236}">
                  <a16:creationId xmlns:a16="http://schemas.microsoft.com/office/drawing/2014/main" id="{00000000-0008-0000-0100-00000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681</xdr:row>
          <xdr:rowOff>0</xdr:rowOff>
        </xdr:from>
        <xdr:to>
          <xdr:col>10</xdr:col>
          <xdr:colOff>0</xdr:colOff>
          <xdr:row>682</xdr:row>
          <xdr:rowOff>0</xdr:rowOff>
        </xdr:to>
        <xdr:sp macro="" textlink="">
          <xdr:nvSpPr>
            <xdr:cNvPr id="1486" name="Button 462" hidden="1">
              <a:extLst>
                <a:ext uri="{63B3BB69-23CF-44E3-9099-C40C66FF867C}">
                  <a14:compatExt spid="_x0000_s1486"/>
                </a:ext>
                <a:ext uri="{FF2B5EF4-FFF2-40B4-BE49-F238E27FC236}">
                  <a16:creationId xmlns:a16="http://schemas.microsoft.com/office/drawing/2014/main" id="{00000000-0008-0000-0100-00000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682</xdr:row>
          <xdr:rowOff>0</xdr:rowOff>
        </xdr:from>
        <xdr:to>
          <xdr:col>10</xdr:col>
          <xdr:colOff>0</xdr:colOff>
          <xdr:row>683</xdr:row>
          <xdr:rowOff>0</xdr:rowOff>
        </xdr:to>
        <xdr:sp macro="" textlink="">
          <xdr:nvSpPr>
            <xdr:cNvPr id="1487" name="Button 463" hidden="1">
              <a:extLst>
                <a:ext uri="{63B3BB69-23CF-44E3-9099-C40C66FF867C}">
                  <a14:compatExt spid="_x0000_s1487"/>
                </a:ext>
                <a:ext uri="{FF2B5EF4-FFF2-40B4-BE49-F238E27FC236}">
                  <a16:creationId xmlns:a16="http://schemas.microsoft.com/office/drawing/2014/main" id="{00000000-0008-0000-0100-00000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683</xdr:row>
          <xdr:rowOff>0</xdr:rowOff>
        </xdr:from>
        <xdr:to>
          <xdr:col>10</xdr:col>
          <xdr:colOff>0</xdr:colOff>
          <xdr:row>684</xdr:row>
          <xdr:rowOff>0</xdr:rowOff>
        </xdr:to>
        <xdr:sp macro="" textlink="">
          <xdr:nvSpPr>
            <xdr:cNvPr id="1488" name="Button 464" hidden="1">
              <a:extLst>
                <a:ext uri="{63B3BB69-23CF-44E3-9099-C40C66FF867C}">
                  <a14:compatExt spid="_x0000_s1488"/>
                </a:ext>
                <a:ext uri="{FF2B5EF4-FFF2-40B4-BE49-F238E27FC236}">
                  <a16:creationId xmlns:a16="http://schemas.microsoft.com/office/drawing/2014/main" id="{00000000-0008-0000-0100-00001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684</xdr:row>
          <xdr:rowOff>0</xdr:rowOff>
        </xdr:from>
        <xdr:to>
          <xdr:col>10</xdr:col>
          <xdr:colOff>0</xdr:colOff>
          <xdr:row>685</xdr:row>
          <xdr:rowOff>0</xdr:rowOff>
        </xdr:to>
        <xdr:sp macro="" textlink="">
          <xdr:nvSpPr>
            <xdr:cNvPr id="1489" name="Button 465" hidden="1">
              <a:extLst>
                <a:ext uri="{63B3BB69-23CF-44E3-9099-C40C66FF867C}">
                  <a14:compatExt spid="_x0000_s1489"/>
                </a:ext>
                <a:ext uri="{FF2B5EF4-FFF2-40B4-BE49-F238E27FC236}">
                  <a16:creationId xmlns:a16="http://schemas.microsoft.com/office/drawing/2014/main" id="{00000000-0008-0000-0100-00001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10</xdr:col>
          <xdr:colOff>0</xdr:colOff>
          <xdr:row>686</xdr:row>
          <xdr:rowOff>0</xdr:rowOff>
        </xdr:to>
        <xdr:sp macro="" textlink="">
          <xdr:nvSpPr>
            <xdr:cNvPr id="1490" name="Button 466" hidden="1">
              <a:extLst>
                <a:ext uri="{63B3BB69-23CF-44E3-9099-C40C66FF867C}">
                  <a14:compatExt spid="_x0000_s1490"/>
                </a:ext>
                <a:ext uri="{FF2B5EF4-FFF2-40B4-BE49-F238E27FC236}">
                  <a16:creationId xmlns:a16="http://schemas.microsoft.com/office/drawing/2014/main" id="{00000000-0008-0000-0100-00001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686</xdr:row>
          <xdr:rowOff>0</xdr:rowOff>
        </xdr:from>
        <xdr:to>
          <xdr:col>10</xdr:col>
          <xdr:colOff>0</xdr:colOff>
          <xdr:row>687</xdr:row>
          <xdr:rowOff>0</xdr:rowOff>
        </xdr:to>
        <xdr:sp macro="" textlink="">
          <xdr:nvSpPr>
            <xdr:cNvPr id="1491" name="Button 467" hidden="1">
              <a:extLst>
                <a:ext uri="{63B3BB69-23CF-44E3-9099-C40C66FF867C}">
                  <a14:compatExt spid="_x0000_s1491"/>
                </a:ext>
                <a:ext uri="{FF2B5EF4-FFF2-40B4-BE49-F238E27FC236}">
                  <a16:creationId xmlns:a16="http://schemas.microsoft.com/office/drawing/2014/main" id="{00000000-0008-0000-0100-00001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687</xdr:row>
          <xdr:rowOff>0</xdr:rowOff>
        </xdr:from>
        <xdr:to>
          <xdr:col>10</xdr:col>
          <xdr:colOff>0</xdr:colOff>
          <xdr:row>688</xdr:row>
          <xdr:rowOff>0</xdr:rowOff>
        </xdr:to>
        <xdr:sp macro="" textlink="">
          <xdr:nvSpPr>
            <xdr:cNvPr id="1492" name="Button 468" hidden="1">
              <a:extLst>
                <a:ext uri="{63B3BB69-23CF-44E3-9099-C40C66FF867C}">
                  <a14:compatExt spid="_x0000_s1492"/>
                </a:ext>
                <a:ext uri="{FF2B5EF4-FFF2-40B4-BE49-F238E27FC236}">
                  <a16:creationId xmlns:a16="http://schemas.microsoft.com/office/drawing/2014/main" id="{00000000-0008-0000-0100-00001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688</xdr:row>
          <xdr:rowOff>0</xdr:rowOff>
        </xdr:from>
        <xdr:to>
          <xdr:col>10</xdr:col>
          <xdr:colOff>0</xdr:colOff>
          <xdr:row>689</xdr:row>
          <xdr:rowOff>0</xdr:rowOff>
        </xdr:to>
        <xdr:sp macro="" textlink="">
          <xdr:nvSpPr>
            <xdr:cNvPr id="1493" name="Button 469" hidden="1">
              <a:extLst>
                <a:ext uri="{63B3BB69-23CF-44E3-9099-C40C66FF867C}">
                  <a14:compatExt spid="_x0000_s1493"/>
                </a:ext>
                <a:ext uri="{FF2B5EF4-FFF2-40B4-BE49-F238E27FC236}">
                  <a16:creationId xmlns:a16="http://schemas.microsoft.com/office/drawing/2014/main" id="{00000000-0008-0000-0100-00001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10</xdr:col>
          <xdr:colOff>0</xdr:colOff>
          <xdr:row>690</xdr:row>
          <xdr:rowOff>0</xdr:rowOff>
        </xdr:to>
        <xdr:sp macro="" textlink="">
          <xdr:nvSpPr>
            <xdr:cNvPr id="1494" name="Button 470" hidden="1">
              <a:extLst>
                <a:ext uri="{63B3BB69-23CF-44E3-9099-C40C66FF867C}">
                  <a14:compatExt spid="_x0000_s1494"/>
                </a:ext>
                <a:ext uri="{FF2B5EF4-FFF2-40B4-BE49-F238E27FC236}">
                  <a16:creationId xmlns:a16="http://schemas.microsoft.com/office/drawing/2014/main" id="{00000000-0008-0000-0100-00001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690</xdr:row>
          <xdr:rowOff>0</xdr:rowOff>
        </xdr:from>
        <xdr:to>
          <xdr:col>10</xdr:col>
          <xdr:colOff>0</xdr:colOff>
          <xdr:row>691</xdr:row>
          <xdr:rowOff>0</xdr:rowOff>
        </xdr:to>
        <xdr:sp macro="" textlink="">
          <xdr:nvSpPr>
            <xdr:cNvPr id="1495" name="Button 471" hidden="1">
              <a:extLst>
                <a:ext uri="{63B3BB69-23CF-44E3-9099-C40C66FF867C}">
                  <a14:compatExt spid="_x0000_s1495"/>
                </a:ext>
                <a:ext uri="{FF2B5EF4-FFF2-40B4-BE49-F238E27FC236}">
                  <a16:creationId xmlns:a16="http://schemas.microsoft.com/office/drawing/2014/main" id="{00000000-0008-0000-0100-00001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691</xdr:row>
          <xdr:rowOff>0</xdr:rowOff>
        </xdr:from>
        <xdr:to>
          <xdr:col>10</xdr:col>
          <xdr:colOff>0</xdr:colOff>
          <xdr:row>692</xdr:row>
          <xdr:rowOff>0</xdr:rowOff>
        </xdr:to>
        <xdr:sp macro="" textlink="">
          <xdr:nvSpPr>
            <xdr:cNvPr id="1496" name="Button 472" hidden="1">
              <a:extLst>
                <a:ext uri="{63B3BB69-23CF-44E3-9099-C40C66FF867C}">
                  <a14:compatExt spid="_x0000_s1496"/>
                </a:ext>
                <a:ext uri="{FF2B5EF4-FFF2-40B4-BE49-F238E27FC236}">
                  <a16:creationId xmlns:a16="http://schemas.microsoft.com/office/drawing/2014/main" id="{00000000-0008-0000-0100-00001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692</xdr:row>
          <xdr:rowOff>0</xdr:rowOff>
        </xdr:from>
        <xdr:to>
          <xdr:col>10</xdr:col>
          <xdr:colOff>0</xdr:colOff>
          <xdr:row>693</xdr:row>
          <xdr:rowOff>0</xdr:rowOff>
        </xdr:to>
        <xdr:sp macro="" textlink="">
          <xdr:nvSpPr>
            <xdr:cNvPr id="1497" name="Button 473" hidden="1">
              <a:extLst>
                <a:ext uri="{63B3BB69-23CF-44E3-9099-C40C66FF867C}">
                  <a14:compatExt spid="_x0000_s1497"/>
                </a:ext>
                <a:ext uri="{FF2B5EF4-FFF2-40B4-BE49-F238E27FC236}">
                  <a16:creationId xmlns:a16="http://schemas.microsoft.com/office/drawing/2014/main" id="{00000000-0008-0000-0100-00001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693</xdr:row>
          <xdr:rowOff>0</xdr:rowOff>
        </xdr:from>
        <xdr:to>
          <xdr:col>10</xdr:col>
          <xdr:colOff>0</xdr:colOff>
          <xdr:row>694</xdr:row>
          <xdr:rowOff>0</xdr:rowOff>
        </xdr:to>
        <xdr:sp macro="" textlink="">
          <xdr:nvSpPr>
            <xdr:cNvPr id="1498" name="Button 474" hidden="1">
              <a:extLst>
                <a:ext uri="{63B3BB69-23CF-44E3-9099-C40C66FF867C}">
                  <a14:compatExt spid="_x0000_s1498"/>
                </a:ext>
                <a:ext uri="{FF2B5EF4-FFF2-40B4-BE49-F238E27FC236}">
                  <a16:creationId xmlns:a16="http://schemas.microsoft.com/office/drawing/2014/main" id="{00000000-0008-0000-0100-00001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694</xdr:row>
          <xdr:rowOff>0</xdr:rowOff>
        </xdr:from>
        <xdr:to>
          <xdr:col>10</xdr:col>
          <xdr:colOff>0</xdr:colOff>
          <xdr:row>695</xdr:row>
          <xdr:rowOff>0</xdr:rowOff>
        </xdr:to>
        <xdr:sp macro="" textlink="">
          <xdr:nvSpPr>
            <xdr:cNvPr id="1499" name="Button 475" hidden="1">
              <a:extLst>
                <a:ext uri="{63B3BB69-23CF-44E3-9099-C40C66FF867C}">
                  <a14:compatExt spid="_x0000_s1499"/>
                </a:ext>
                <a:ext uri="{FF2B5EF4-FFF2-40B4-BE49-F238E27FC236}">
                  <a16:creationId xmlns:a16="http://schemas.microsoft.com/office/drawing/2014/main" id="{00000000-0008-0000-0100-00001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695</xdr:row>
          <xdr:rowOff>0</xdr:rowOff>
        </xdr:from>
        <xdr:to>
          <xdr:col>10</xdr:col>
          <xdr:colOff>0</xdr:colOff>
          <xdr:row>696</xdr:row>
          <xdr:rowOff>0</xdr:rowOff>
        </xdr:to>
        <xdr:sp macro="" textlink="">
          <xdr:nvSpPr>
            <xdr:cNvPr id="1500" name="Button 476" hidden="1">
              <a:extLst>
                <a:ext uri="{63B3BB69-23CF-44E3-9099-C40C66FF867C}">
                  <a14:compatExt spid="_x0000_s1500"/>
                </a:ext>
                <a:ext uri="{FF2B5EF4-FFF2-40B4-BE49-F238E27FC236}">
                  <a16:creationId xmlns:a16="http://schemas.microsoft.com/office/drawing/2014/main" id="{00000000-0008-0000-0100-00001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10</xdr:col>
          <xdr:colOff>0</xdr:colOff>
          <xdr:row>697</xdr:row>
          <xdr:rowOff>0</xdr:rowOff>
        </xdr:to>
        <xdr:sp macro="" textlink="">
          <xdr:nvSpPr>
            <xdr:cNvPr id="1501" name="Button 477" hidden="1">
              <a:extLst>
                <a:ext uri="{63B3BB69-23CF-44E3-9099-C40C66FF867C}">
                  <a14:compatExt spid="_x0000_s1501"/>
                </a:ext>
                <a:ext uri="{FF2B5EF4-FFF2-40B4-BE49-F238E27FC236}">
                  <a16:creationId xmlns:a16="http://schemas.microsoft.com/office/drawing/2014/main" id="{00000000-0008-0000-0100-00001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697</xdr:row>
          <xdr:rowOff>0</xdr:rowOff>
        </xdr:from>
        <xdr:to>
          <xdr:col>10</xdr:col>
          <xdr:colOff>0</xdr:colOff>
          <xdr:row>698</xdr:row>
          <xdr:rowOff>0</xdr:rowOff>
        </xdr:to>
        <xdr:sp macro="" textlink="">
          <xdr:nvSpPr>
            <xdr:cNvPr id="1502" name="Button 478" hidden="1">
              <a:extLst>
                <a:ext uri="{63B3BB69-23CF-44E3-9099-C40C66FF867C}">
                  <a14:compatExt spid="_x0000_s1502"/>
                </a:ext>
                <a:ext uri="{FF2B5EF4-FFF2-40B4-BE49-F238E27FC236}">
                  <a16:creationId xmlns:a16="http://schemas.microsoft.com/office/drawing/2014/main" id="{00000000-0008-0000-0100-00001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698</xdr:row>
          <xdr:rowOff>0</xdr:rowOff>
        </xdr:from>
        <xdr:to>
          <xdr:col>10</xdr:col>
          <xdr:colOff>0</xdr:colOff>
          <xdr:row>699</xdr:row>
          <xdr:rowOff>0</xdr:rowOff>
        </xdr:to>
        <xdr:sp macro="" textlink="">
          <xdr:nvSpPr>
            <xdr:cNvPr id="1503" name="Button 479" hidden="1">
              <a:extLst>
                <a:ext uri="{63B3BB69-23CF-44E3-9099-C40C66FF867C}">
                  <a14:compatExt spid="_x0000_s1503"/>
                </a:ext>
                <a:ext uri="{FF2B5EF4-FFF2-40B4-BE49-F238E27FC236}">
                  <a16:creationId xmlns:a16="http://schemas.microsoft.com/office/drawing/2014/main" id="{00000000-0008-0000-0100-00001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699</xdr:row>
          <xdr:rowOff>0</xdr:rowOff>
        </xdr:from>
        <xdr:to>
          <xdr:col>10</xdr:col>
          <xdr:colOff>0</xdr:colOff>
          <xdr:row>700</xdr:row>
          <xdr:rowOff>0</xdr:rowOff>
        </xdr:to>
        <xdr:sp macro="" textlink="">
          <xdr:nvSpPr>
            <xdr:cNvPr id="1504" name="Button 480" hidden="1">
              <a:extLst>
                <a:ext uri="{63B3BB69-23CF-44E3-9099-C40C66FF867C}">
                  <a14:compatExt spid="_x0000_s1504"/>
                </a:ext>
                <a:ext uri="{FF2B5EF4-FFF2-40B4-BE49-F238E27FC236}">
                  <a16:creationId xmlns:a16="http://schemas.microsoft.com/office/drawing/2014/main" id="{00000000-0008-0000-0100-00002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10</xdr:col>
          <xdr:colOff>0</xdr:colOff>
          <xdr:row>701</xdr:row>
          <xdr:rowOff>0</xdr:rowOff>
        </xdr:to>
        <xdr:sp macro="" textlink="">
          <xdr:nvSpPr>
            <xdr:cNvPr id="1505" name="Button 481" hidden="1">
              <a:extLst>
                <a:ext uri="{63B3BB69-23CF-44E3-9099-C40C66FF867C}">
                  <a14:compatExt spid="_x0000_s1505"/>
                </a:ext>
                <a:ext uri="{FF2B5EF4-FFF2-40B4-BE49-F238E27FC236}">
                  <a16:creationId xmlns:a16="http://schemas.microsoft.com/office/drawing/2014/main" id="{00000000-0008-0000-0100-00002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701</xdr:row>
          <xdr:rowOff>0</xdr:rowOff>
        </xdr:from>
        <xdr:to>
          <xdr:col>10</xdr:col>
          <xdr:colOff>0</xdr:colOff>
          <xdr:row>702</xdr:row>
          <xdr:rowOff>0</xdr:rowOff>
        </xdr:to>
        <xdr:sp macro="" textlink="">
          <xdr:nvSpPr>
            <xdr:cNvPr id="1506" name="Button 482" hidden="1">
              <a:extLst>
                <a:ext uri="{63B3BB69-23CF-44E3-9099-C40C66FF867C}">
                  <a14:compatExt spid="_x0000_s1506"/>
                </a:ext>
                <a:ext uri="{FF2B5EF4-FFF2-40B4-BE49-F238E27FC236}">
                  <a16:creationId xmlns:a16="http://schemas.microsoft.com/office/drawing/2014/main" id="{00000000-0008-0000-0100-00002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702</xdr:row>
          <xdr:rowOff>0</xdr:rowOff>
        </xdr:from>
        <xdr:to>
          <xdr:col>10</xdr:col>
          <xdr:colOff>0</xdr:colOff>
          <xdr:row>703</xdr:row>
          <xdr:rowOff>0</xdr:rowOff>
        </xdr:to>
        <xdr:sp macro="" textlink="">
          <xdr:nvSpPr>
            <xdr:cNvPr id="1507" name="Button 483" hidden="1">
              <a:extLst>
                <a:ext uri="{63B3BB69-23CF-44E3-9099-C40C66FF867C}">
                  <a14:compatExt spid="_x0000_s1507"/>
                </a:ext>
                <a:ext uri="{FF2B5EF4-FFF2-40B4-BE49-F238E27FC236}">
                  <a16:creationId xmlns:a16="http://schemas.microsoft.com/office/drawing/2014/main" id="{00000000-0008-0000-0100-00002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703</xdr:row>
          <xdr:rowOff>0</xdr:rowOff>
        </xdr:from>
        <xdr:to>
          <xdr:col>10</xdr:col>
          <xdr:colOff>0</xdr:colOff>
          <xdr:row>704</xdr:row>
          <xdr:rowOff>0</xdr:rowOff>
        </xdr:to>
        <xdr:sp macro="" textlink="">
          <xdr:nvSpPr>
            <xdr:cNvPr id="1508" name="Button 484" hidden="1">
              <a:extLst>
                <a:ext uri="{63B3BB69-23CF-44E3-9099-C40C66FF867C}">
                  <a14:compatExt spid="_x0000_s1508"/>
                </a:ext>
                <a:ext uri="{FF2B5EF4-FFF2-40B4-BE49-F238E27FC236}">
                  <a16:creationId xmlns:a16="http://schemas.microsoft.com/office/drawing/2014/main" id="{00000000-0008-0000-0100-00002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704</xdr:row>
          <xdr:rowOff>0</xdr:rowOff>
        </xdr:from>
        <xdr:to>
          <xdr:col>10</xdr:col>
          <xdr:colOff>0</xdr:colOff>
          <xdr:row>705</xdr:row>
          <xdr:rowOff>0</xdr:rowOff>
        </xdr:to>
        <xdr:sp macro="" textlink="">
          <xdr:nvSpPr>
            <xdr:cNvPr id="1509" name="Button 485" hidden="1">
              <a:extLst>
                <a:ext uri="{63B3BB69-23CF-44E3-9099-C40C66FF867C}">
                  <a14:compatExt spid="_x0000_s1509"/>
                </a:ext>
                <a:ext uri="{FF2B5EF4-FFF2-40B4-BE49-F238E27FC236}">
                  <a16:creationId xmlns:a16="http://schemas.microsoft.com/office/drawing/2014/main" id="{00000000-0008-0000-0100-00002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705</xdr:row>
          <xdr:rowOff>0</xdr:rowOff>
        </xdr:from>
        <xdr:to>
          <xdr:col>10</xdr:col>
          <xdr:colOff>0</xdr:colOff>
          <xdr:row>706</xdr:row>
          <xdr:rowOff>0</xdr:rowOff>
        </xdr:to>
        <xdr:sp macro="" textlink="">
          <xdr:nvSpPr>
            <xdr:cNvPr id="1510" name="Button 486" hidden="1">
              <a:extLst>
                <a:ext uri="{63B3BB69-23CF-44E3-9099-C40C66FF867C}">
                  <a14:compatExt spid="_x0000_s1510"/>
                </a:ext>
                <a:ext uri="{FF2B5EF4-FFF2-40B4-BE49-F238E27FC236}">
                  <a16:creationId xmlns:a16="http://schemas.microsoft.com/office/drawing/2014/main" id="{00000000-0008-0000-0100-00002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706</xdr:row>
          <xdr:rowOff>0</xdr:rowOff>
        </xdr:from>
        <xdr:to>
          <xdr:col>10</xdr:col>
          <xdr:colOff>0</xdr:colOff>
          <xdr:row>707</xdr:row>
          <xdr:rowOff>0</xdr:rowOff>
        </xdr:to>
        <xdr:sp macro="" textlink="">
          <xdr:nvSpPr>
            <xdr:cNvPr id="1511" name="Button 487" hidden="1">
              <a:extLst>
                <a:ext uri="{63B3BB69-23CF-44E3-9099-C40C66FF867C}">
                  <a14:compatExt spid="_x0000_s1511"/>
                </a:ext>
                <a:ext uri="{FF2B5EF4-FFF2-40B4-BE49-F238E27FC236}">
                  <a16:creationId xmlns:a16="http://schemas.microsoft.com/office/drawing/2014/main" id="{00000000-0008-0000-0100-00002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707</xdr:row>
          <xdr:rowOff>0</xdr:rowOff>
        </xdr:from>
        <xdr:to>
          <xdr:col>10</xdr:col>
          <xdr:colOff>0</xdr:colOff>
          <xdr:row>708</xdr:row>
          <xdr:rowOff>0</xdr:rowOff>
        </xdr:to>
        <xdr:sp macro="" textlink="">
          <xdr:nvSpPr>
            <xdr:cNvPr id="1512" name="Button 488" hidden="1">
              <a:extLst>
                <a:ext uri="{63B3BB69-23CF-44E3-9099-C40C66FF867C}">
                  <a14:compatExt spid="_x0000_s1512"/>
                </a:ext>
                <a:ext uri="{FF2B5EF4-FFF2-40B4-BE49-F238E27FC236}">
                  <a16:creationId xmlns:a16="http://schemas.microsoft.com/office/drawing/2014/main" id="{00000000-0008-0000-0100-00002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708</xdr:row>
          <xdr:rowOff>0</xdr:rowOff>
        </xdr:from>
        <xdr:to>
          <xdr:col>10</xdr:col>
          <xdr:colOff>0</xdr:colOff>
          <xdr:row>709</xdr:row>
          <xdr:rowOff>0</xdr:rowOff>
        </xdr:to>
        <xdr:sp macro="" textlink="">
          <xdr:nvSpPr>
            <xdr:cNvPr id="1513" name="Button 489" hidden="1">
              <a:extLst>
                <a:ext uri="{63B3BB69-23CF-44E3-9099-C40C66FF867C}">
                  <a14:compatExt spid="_x0000_s1513"/>
                </a:ext>
                <a:ext uri="{FF2B5EF4-FFF2-40B4-BE49-F238E27FC236}">
                  <a16:creationId xmlns:a16="http://schemas.microsoft.com/office/drawing/2014/main" id="{00000000-0008-0000-0100-00002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709</xdr:row>
          <xdr:rowOff>0</xdr:rowOff>
        </xdr:from>
        <xdr:to>
          <xdr:col>10</xdr:col>
          <xdr:colOff>0</xdr:colOff>
          <xdr:row>710</xdr:row>
          <xdr:rowOff>0</xdr:rowOff>
        </xdr:to>
        <xdr:sp macro="" textlink="">
          <xdr:nvSpPr>
            <xdr:cNvPr id="1514" name="Button 490" hidden="1">
              <a:extLst>
                <a:ext uri="{63B3BB69-23CF-44E3-9099-C40C66FF867C}">
                  <a14:compatExt spid="_x0000_s1514"/>
                </a:ext>
                <a:ext uri="{FF2B5EF4-FFF2-40B4-BE49-F238E27FC236}">
                  <a16:creationId xmlns:a16="http://schemas.microsoft.com/office/drawing/2014/main" id="{00000000-0008-0000-0100-00002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710</xdr:row>
          <xdr:rowOff>0</xdr:rowOff>
        </xdr:from>
        <xdr:to>
          <xdr:col>10</xdr:col>
          <xdr:colOff>0</xdr:colOff>
          <xdr:row>711</xdr:row>
          <xdr:rowOff>0</xdr:rowOff>
        </xdr:to>
        <xdr:sp macro="" textlink="">
          <xdr:nvSpPr>
            <xdr:cNvPr id="1515" name="Button 491" hidden="1">
              <a:extLst>
                <a:ext uri="{63B3BB69-23CF-44E3-9099-C40C66FF867C}">
                  <a14:compatExt spid="_x0000_s1515"/>
                </a:ext>
                <a:ext uri="{FF2B5EF4-FFF2-40B4-BE49-F238E27FC236}">
                  <a16:creationId xmlns:a16="http://schemas.microsoft.com/office/drawing/2014/main" id="{00000000-0008-0000-0100-00002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10</xdr:col>
          <xdr:colOff>0</xdr:colOff>
          <xdr:row>712</xdr:row>
          <xdr:rowOff>0</xdr:rowOff>
        </xdr:to>
        <xdr:sp macro="" textlink="">
          <xdr:nvSpPr>
            <xdr:cNvPr id="1516" name="Button 492" hidden="1">
              <a:extLst>
                <a:ext uri="{63B3BB69-23CF-44E3-9099-C40C66FF867C}">
                  <a14:compatExt spid="_x0000_s1516"/>
                </a:ext>
                <a:ext uri="{FF2B5EF4-FFF2-40B4-BE49-F238E27FC236}">
                  <a16:creationId xmlns:a16="http://schemas.microsoft.com/office/drawing/2014/main" id="{00000000-0008-0000-0100-00002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712</xdr:row>
          <xdr:rowOff>0</xdr:rowOff>
        </xdr:from>
        <xdr:to>
          <xdr:col>10</xdr:col>
          <xdr:colOff>0</xdr:colOff>
          <xdr:row>713</xdr:row>
          <xdr:rowOff>0</xdr:rowOff>
        </xdr:to>
        <xdr:sp macro="" textlink="">
          <xdr:nvSpPr>
            <xdr:cNvPr id="1517" name="Button 493" hidden="1">
              <a:extLst>
                <a:ext uri="{63B3BB69-23CF-44E3-9099-C40C66FF867C}">
                  <a14:compatExt spid="_x0000_s1517"/>
                </a:ext>
                <a:ext uri="{FF2B5EF4-FFF2-40B4-BE49-F238E27FC236}">
                  <a16:creationId xmlns:a16="http://schemas.microsoft.com/office/drawing/2014/main" id="{00000000-0008-0000-0100-00002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713</xdr:row>
          <xdr:rowOff>0</xdr:rowOff>
        </xdr:from>
        <xdr:to>
          <xdr:col>10</xdr:col>
          <xdr:colOff>0</xdr:colOff>
          <xdr:row>714</xdr:row>
          <xdr:rowOff>0</xdr:rowOff>
        </xdr:to>
        <xdr:sp macro="" textlink="">
          <xdr:nvSpPr>
            <xdr:cNvPr id="1518" name="Button 494" hidden="1">
              <a:extLst>
                <a:ext uri="{63B3BB69-23CF-44E3-9099-C40C66FF867C}">
                  <a14:compatExt spid="_x0000_s1518"/>
                </a:ext>
                <a:ext uri="{FF2B5EF4-FFF2-40B4-BE49-F238E27FC236}">
                  <a16:creationId xmlns:a16="http://schemas.microsoft.com/office/drawing/2014/main" id="{00000000-0008-0000-0100-00002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714</xdr:row>
          <xdr:rowOff>0</xdr:rowOff>
        </xdr:from>
        <xdr:to>
          <xdr:col>10</xdr:col>
          <xdr:colOff>0</xdr:colOff>
          <xdr:row>715</xdr:row>
          <xdr:rowOff>0</xdr:rowOff>
        </xdr:to>
        <xdr:sp macro="" textlink="">
          <xdr:nvSpPr>
            <xdr:cNvPr id="1519" name="Button 495" hidden="1">
              <a:extLst>
                <a:ext uri="{63B3BB69-23CF-44E3-9099-C40C66FF867C}">
                  <a14:compatExt spid="_x0000_s1519"/>
                </a:ext>
                <a:ext uri="{FF2B5EF4-FFF2-40B4-BE49-F238E27FC236}">
                  <a16:creationId xmlns:a16="http://schemas.microsoft.com/office/drawing/2014/main" id="{00000000-0008-0000-0100-00002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715</xdr:row>
          <xdr:rowOff>0</xdr:rowOff>
        </xdr:from>
        <xdr:to>
          <xdr:col>10</xdr:col>
          <xdr:colOff>0</xdr:colOff>
          <xdr:row>716</xdr:row>
          <xdr:rowOff>0</xdr:rowOff>
        </xdr:to>
        <xdr:sp macro="" textlink="">
          <xdr:nvSpPr>
            <xdr:cNvPr id="1520" name="Button 496" hidden="1">
              <a:extLst>
                <a:ext uri="{63B3BB69-23CF-44E3-9099-C40C66FF867C}">
                  <a14:compatExt spid="_x0000_s1520"/>
                </a:ext>
                <a:ext uri="{FF2B5EF4-FFF2-40B4-BE49-F238E27FC236}">
                  <a16:creationId xmlns:a16="http://schemas.microsoft.com/office/drawing/2014/main" id="{00000000-0008-0000-0100-00003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716</xdr:row>
          <xdr:rowOff>0</xdr:rowOff>
        </xdr:from>
        <xdr:to>
          <xdr:col>10</xdr:col>
          <xdr:colOff>0</xdr:colOff>
          <xdr:row>717</xdr:row>
          <xdr:rowOff>0</xdr:rowOff>
        </xdr:to>
        <xdr:sp macro="" textlink="">
          <xdr:nvSpPr>
            <xdr:cNvPr id="1521" name="Button 497" hidden="1">
              <a:extLst>
                <a:ext uri="{63B3BB69-23CF-44E3-9099-C40C66FF867C}">
                  <a14:compatExt spid="_x0000_s1521"/>
                </a:ext>
                <a:ext uri="{FF2B5EF4-FFF2-40B4-BE49-F238E27FC236}">
                  <a16:creationId xmlns:a16="http://schemas.microsoft.com/office/drawing/2014/main" id="{00000000-0008-0000-0100-00003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717</xdr:row>
          <xdr:rowOff>0</xdr:rowOff>
        </xdr:from>
        <xdr:to>
          <xdr:col>10</xdr:col>
          <xdr:colOff>0</xdr:colOff>
          <xdr:row>718</xdr:row>
          <xdr:rowOff>0</xdr:rowOff>
        </xdr:to>
        <xdr:sp macro="" textlink="">
          <xdr:nvSpPr>
            <xdr:cNvPr id="1522" name="Button 498" hidden="1">
              <a:extLst>
                <a:ext uri="{63B3BB69-23CF-44E3-9099-C40C66FF867C}">
                  <a14:compatExt spid="_x0000_s1522"/>
                </a:ext>
                <a:ext uri="{FF2B5EF4-FFF2-40B4-BE49-F238E27FC236}">
                  <a16:creationId xmlns:a16="http://schemas.microsoft.com/office/drawing/2014/main" id="{00000000-0008-0000-0100-00003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718</xdr:row>
          <xdr:rowOff>0</xdr:rowOff>
        </xdr:from>
        <xdr:to>
          <xdr:col>10</xdr:col>
          <xdr:colOff>0</xdr:colOff>
          <xdr:row>719</xdr:row>
          <xdr:rowOff>0</xdr:rowOff>
        </xdr:to>
        <xdr:sp macro="" textlink="">
          <xdr:nvSpPr>
            <xdr:cNvPr id="1523" name="Button 499" hidden="1">
              <a:extLst>
                <a:ext uri="{63B3BB69-23CF-44E3-9099-C40C66FF867C}">
                  <a14:compatExt spid="_x0000_s1523"/>
                </a:ext>
                <a:ext uri="{FF2B5EF4-FFF2-40B4-BE49-F238E27FC236}">
                  <a16:creationId xmlns:a16="http://schemas.microsoft.com/office/drawing/2014/main" id="{00000000-0008-0000-0100-00003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719</xdr:row>
          <xdr:rowOff>0</xdr:rowOff>
        </xdr:from>
        <xdr:to>
          <xdr:col>10</xdr:col>
          <xdr:colOff>0</xdr:colOff>
          <xdr:row>720</xdr:row>
          <xdr:rowOff>0</xdr:rowOff>
        </xdr:to>
        <xdr:sp macro="" textlink="">
          <xdr:nvSpPr>
            <xdr:cNvPr id="1524" name="Button 500" hidden="1">
              <a:extLst>
                <a:ext uri="{63B3BB69-23CF-44E3-9099-C40C66FF867C}">
                  <a14:compatExt spid="_x0000_s1524"/>
                </a:ext>
                <a:ext uri="{FF2B5EF4-FFF2-40B4-BE49-F238E27FC236}">
                  <a16:creationId xmlns:a16="http://schemas.microsoft.com/office/drawing/2014/main" id="{00000000-0008-0000-0100-00003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720</xdr:row>
          <xdr:rowOff>0</xdr:rowOff>
        </xdr:from>
        <xdr:to>
          <xdr:col>10</xdr:col>
          <xdr:colOff>0</xdr:colOff>
          <xdr:row>721</xdr:row>
          <xdr:rowOff>0</xdr:rowOff>
        </xdr:to>
        <xdr:sp macro="" textlink="">
          <xdr:nvSpPr>
            <xdr:cNvPr id="1525" name="Button 501" hidden="1">
              <a:extLst>
                <a:ext uri="{63B3BB69-23CF-44E3-9099-C40C66FF867C}">
                  <a14:compatExt spid="_x0000_s1525"/>
                </a:ext>
                <a:ext uri="{FF2B5EF4-FFF2-40B4-BE49-F238E27FC236}">
                  <a16:creationId xmlns:a16="http://schemas.microsoft.com/office/drawing/2014/main" id="{00000000-0008-0000-0100-00003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721</xdr:row>
          <xdr:rowOff>0</xdr:rowOff>
        </xdr:from>
        <xdr:to>
          <xdr:col>10</xdr:col>
          <xdr:colOff>0</xdr:colOff>
          <xdr:row>722</xdr:row>
          <xdr:rowOff>0</xdr:rowOff>
        </xdr:to>
        <xdr:sp macro="" textlink="">
          <xdr:nvSpPr>
            <xdr:cNvPr id="1526" name="Button 502" hidden="1">
              <a:extLst>
                <a:ext uri="{63B3BB69-23CF-44E3-9099-C40C66FF867C}">
                  <a14:compatExt spid="_x0000_s1526"/>
                </a:ext>
                <a:ext uri="{FF2B5EF4-FFF2-40B4-BE49-F238E27FC236}">
                  <a16:creationId xmlns:a16="http://schemas.microsoft.com/office/drawing/2014/main" id="{00000000-0008-0000-0100-00003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722</xdr:row>
          <xdr:rowOff>0</xdr:rowOff>
        </xdr:from>
        <xdr:to>
          <xdr:col>10</xdr:col>
          <xdr:colOff>0</xdr:colOff>
          <xdr:row>723</xdr:row>
          <xdr:rowOff>0</xdr:rowOff>
        </xdr:to>
        <xdr:sp macro="" textlink="">
          <xdr:nvSpPr>
            <xdr:cNvPr id="1527" name="Button 503" hidden="1">
              <a:extLst>
                <a:ext uri="{63B3BB69-23CF-44E3-9099-C40C66FF867C}">
                  <a14:compatExt spid="_x0000_s1527"/>
                </a:ext>
                <a:ext uri="{FF2B5EF4-FFF2-40B4-BE49-F238E27FC236}">
                  <a16:creationId xmlns:a16="http://schemas.microsoft.com/office/drawing/2014/main" id="{00000000-0008-0000-0100-00003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723</xdr:row>
          <xdr:rowOff>0</xdr:rowOff>
        </xdr:from>
        <xdr:to>
          <xdr:col>10</xdr:col>
          <xdr:colOff>0</xdr:colOff>
          <xdr:row>724</xdr:row>
          <xdr:rowOff>0</xdr:rowOff>
        </xdr:to>
        <xdr:sp macro="" textlink="">
          <xdr:nvSpPr>
            <xdr:cNvPr id="1528" name="Button 504" hidden="1">
              <a:extLst>
                <a:ext uri="{63B3BB69-23CF-44E3-9099-C40C66FF867C}">
                  <a14:compatExt spid="_x0000_s1528"/>
                </a:ext>
                <a:ext uri="{FF2B5EF4-FFF2-40B4-BE49-F238E27FC236}">
                  <a16:creationId xmlns:a16="http://schemas.microsoft.com/office/drawing/2014/main" id="{00000000-0008-0000-0100-00003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724</xdr:row>
          <xdr:rowOff>0</xdr:rowOff>
        </xdr:from>
        <xdr:to>
          <xdr:col>10</xdr:col>
          <xdr:colOff>0</xdr:colOff>
          <xdr:row>725</xdr:row>
          <xdr:rowOff>0</xdr:rowOff>
        </xdr:to>
        <xdr:sp macro="" textlink="">
          <xdr:nvSpPr>
            <xdr:cNvPr id="1529" name="Button 505" hidden="1">
              <a:extLst>
                <a:ext uri="{63B3BB69-23CF-44E3-9099-C40C66FF867C}">
                  <a14:compatExt spid="_x0000_s1529"/>
                </a:ext>
                <a:ext uri="{FF2B5EF4-FFF2-40B4-BE49-F238E27FC236}">
                  <a16:creationId xmlns:a16="http://schemas.microsoft.com/office/drawing/2014/main" id="{00000000-0008-0000-0100-00003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725</xdr:row>
          <xdr:rowOff>0</xdr:rowOff>
        </xdr:from>
        <xdr:to>
          <xdr:col>10</xdr:col>
          <xdr:colOff>0</xdr:colOff>
          <xdr:row>726</xdr:row>
          <xdr:rowOff>0</xdr:rowOff>
        </xdr:to>
        <xdr:sp macro="" textlink="">
          <xdr:nvSpPr>
            <xdr:cNvPr id="1530" name="Button 506" hidden="1">
              <a:extLst>
                <a:ext uri="{63B3BB69-23CF-44E3-9099-C40C66FF867C}">
                  <a14:compatExt spid="_x0000_s1530"/>
                </a:ext>
                <a:ext uri="{FF2B5EF4-FFF2-40B4-BE49-F238E27FC236}">
                  <a16:creationId xmlns:a16="http://schemas.microsoft.com/office/drawing/2014/main" id="{00000000-0008-0000-0100-00003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726</xdr:row>
          <xdr:rowOff>0</xdr:rowOff>
        </xdr:from>
        <xdr:to>
          <xdr:col>10</xdr:col>
          <xdr:colOff>0</xdr:colOff>
          <xdr:row>727</xdr:row>
          <xdr:rowOff>0</xdr:rowOff>
        </xdr:to>
        <xdr:sp macro="" textlink="">
          <xdr:nvSpPr>
            <xdr:cNvPr id="1531" name="Button 507" hidden="1">
              <a:extLst>
                <a:ext uri="{63B3BB69-23CF-44E3-9099-C40C66FF867C}">
                  <a14:compatExt spid="_x0000_s1531"/>
                </a:ext>
                <a:ext uri="{FF2B5EF4-FFF2-40B4-BE49-F238E27FC236}">
                  <a16:creationId xmlns:a16="http://schemas.microsoft.com/office/drawing/2014/main" id="{00000000-0008-0000-0100-00003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727</xdr:row>
          <xdr:rowOff>0</xdr:rowOff>
        </xdr:from>
        <xdr:to>
          <xdr:col>10</xdr:col>
          <xdr:colOff>0</xdr:colOff>
          <xdr:row>728</xdr:row>
          <xdr:rowOff>0</xdr:rowOff>
        </xdr:to>
        <xdr:sp macro="" textlink="">
          <xdr:nvSpPr>
            <xdr:cNvPr id="1532" name="Button 508" hidden="1">
              <a:extLst>
                <a:ext uri="{63B3BB69-23CF-44E3-9099-C40C66FF867C}">
                  <a14:compatExt spid="_x0000_s1532"/>
                </a:ext>
                <a:ext uri="{FF2B5EF4-FFF2-40B4-BE49-F238E27FC236}">
                  <a16:creationId xmlns:a16="http://schemas.microsoft.com/office/drawing/2014/main" id="{00000000-0008-0000-0100-00003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728</xdr:row>
          <xdr:rowOff>0</xdr:rowOff>
        </xdr:from>
        <xdr:to>
          <xdr:col>10</xdr:col>
          <xdr:colOff>0</xdr:colOff>
          <xdr:row>729</xdr:row>
          <xdr:rowOff>0</xdr:rowOff>
        </xdr:to>
        <xdr:sp macro="" textlink="">
          <xdr:nvSpPr>
            <xdr:cNvPr id="1533" name="Button 509" hidden="1">
              <a:extLst>
                <a:ext uri="{63B3BB69-23CF-44E3-9099-C40C66FF867C}">
                  <a14:compatExt spid="_x0000_s1533"/>
                </a:ext>
                <a:ext uri="{FF2B5EF4-FFF2-40B4-BE49-F238E27FC236}">
                  <a16:creationId xmlns:a16="http://schemas.microsoft.com/office/drawing/2014/main" id="{00000000-0008-0000-0100-00003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10</xdr:col>
          <xdr:colOff>0</xdr:colOff>
          <xdr:row>730</xdr:row>
          <xdr:rowOff>0</xdr:rowOff>
        </xdr:to>
        <xdr:sp macro="" textlink="">
          <xdr:nvSpPr>
            <xdr:cNvPr id="1534" name="Button 510" hidden="1">
              <a:extLst>
                <a:ext uri="{63B3BB69-23CF-44E3-9099-C40C66FF867C}">
                  <a14:compatExt spid="_x0000_s1534"/>
                </a:ext>
                <a:ext uri="{FF2B5EF4-FFF2-40B4-BE49-F238E27FC236}">
                  <a16:creationId xmlns:a16="http://schemas.microsoft.com/office/drawing/2014/main" id="{00000000-0008-0000-0100-00003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10</xdr:col>
          <xdr:colOff>0</xdr:colOff>
          <xdr:row>731</xdr:row>
          <xdr:rowOff>0</xdr:rowOff>
        </xdr:to>
        <xdr:sp macro="" textlink="">
          <xdr:nvSpPr>
            <xdr:cNvPr id="1535" name="Button 511" hidden="1">
              <a:extLst>
                <a:ext uri="{63B3BB69-23CF-44E3-9099-C40C66FF867C}">
                  <a14:compatExt spid="_x0000_s1535"/>
                </a:ext>
                <a:ext uri="{FF2B5EF4-FFF2-40B4-BE49-F238E27FC236}">
                  <a16:creationId xmlns:a16="http://schemas.microsoft.com/office/drawing/2014/main" id="{00000000-0008-0000-0100-00003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731</xdr:row>
          <xdr:rowOff>0</xdr:rowOff>
        </xdr:from>
        <xdr:to>
          <xdr:col>10</xdr:col>
          <xdr:colOff>0</xdr:colOff>
          <xdr:row>732</xdr:row>
          <xdr:rowOff>0</xdr:rowOff>
        </xdr:to>
        <xdr:sp macro="" textlink="">
          <xdr:nvSpPr>
            <xdr:cNvPr id="1536" name="Button 512" hidden="1">
              <a:extLst>
                <a:ext uri="{63B3BB69-23CF-44E3-9099-C40C66FF867C}">
                  <a14:compatExt spid="_x0000_s1536"/>
                </a:ext>
                <a:ext uri="{FF2B5EF4-FFF2-40B4-BE49-F238E27FC236}">
                  <a16:creationId xmlns:a16="http://schemas.microsoft.com/office/drawing/2014/main" id="{00000000-0008-0000-0100-00004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741</xdr:row>
          <xdr:rowOff>0</xdr:rowOff>
        </xdr:from>
        <xdr:to>
          <xdr:col>10</xdr:col>
          <xdr:colOff>0</xdr:colOff>
          <xdr:row>742</xdr:row>
          <xdr:rowOff>0</xdr:rowOff>
        </xdr:to>
        <xdr:sp macro="" textlink="">
          <xdr:nvSpPr>
            <xdr:cNvPr id="1537" name="Button 513" hidden="1">
              <a:extLst>
                <a:ext uri="{63B3BB69-23CF-44E3-9099-C40C66FF867C}">
                  <a14:compatExt spid="_x0000_s1537"/>
                </a:ext>
                <a:ext uri="{FF2B5EF4-FFF2-40B4-BE49-F238E27FC236}">
                  <a16:creationId xmlns:a16="http://schemas.microsoft.com/office/drawing/2014/main" id="{00000000-0008-0000-0100-000055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742</xdr:row>
          <xdr:rowOff>0</xdr:rowOff>
        </xdr:from>
        <xdr:to>
          <xdr:col>10</xdr:col>
          <xdr:colOff>0</xdr:colOff>
          <xdr:row>743</xdr:row>
          <xdr:rowOff>0</xdr:rowOff>
        </xdr:to>
        <xdr:sp macro="" textlink="">
          <xdr:nvSpPr>
            <xdr:cNvPr id="1538" name="Button 514" hidden="1">
              <a:extLst>
                <a:ext uri="{63B3BB69-23CF-44E3-9099-C40C66FF867C}">
                  <a14:compatExt spid="_x0000_s1538"/>
                </a:ext>
                <a:ext uri="{FF2B5EF4-FFF2-40B4-BE49-F238E27FC236}">
                  <a16:creationId xmlns:a16="http://schemas.microsoft.com/office/drawing/2014/main" id="{00000000-0008-0000-0100-00005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734</xdr:row>
          <xdr:rowOff>0</xdr:rowOff>
        </xdr:from>
        <xdr:to>
          <xdr:col>10</xdr:col>
          <xdr:colOff>0</xdr:colOff>
          <xdr:row>735</xdr:row>
          <xdr:rowOff>0</xdr:rowOff>
        </xdr:to>
        <xdr:sp macro="" textlink="">
          <xdr:nvSpPr>
            <xdr:cNvPr id="1539" name="Button 515" hidden="1">
              <a:extLst>
                <a:ext uri="{63B3BB69-23CF-44E3-9099-C40C66FF867C}">
                  <a14:compatExt spid="_x0000_s1539"/>
                </a:ext>
                <a:ext uri="{FF2B5EF4-FFF2-40B4-BE49-F238E27FC236}">
                  <a16:creationId xmlns:a16="http://schemas.microsoft.com/office/drawing/2014/main" id="{00000000-0008-0000-0100-000057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752</xdr:row>
          <xdr:rowOff>0</xdr:rowOff>
        </xdr:from>
        <xdr:to>
          <xdr:col>10</xdr:col>
          <xdr:colOff>0</xdr:colOff>
          <xdr:row>753</xdr:row>
          <xdr:rowOff>0</xdr:rowOff>
        </xdr:to>
        <xdr:sp macro="" textlink="">
          <xdr:nvSpPr>
            <xdr:cNvPr id="1540" name="Button 516" hidden="1">
              <a:extLst>
                <a:ext uri="{63B3BB69-23CF-44E3-9099-C40C66FF867C}">
                  <a14:compatExt spid="_x0000_s1540"/>
                </a:ext>
                <a:ext uri="{FF2B5EF4-FFF2-40B4-BE49-F238E27FC236}">
                  <a16:creationId xmlns:a16="http://schemas.microsoft.com/office/drawing/2014/main" id="{00000000-0008-0000-0100-00006B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753</xdr:row>
          <xdr:rowOff>0</xdr:rowOff>
        </xdr:from>
        <xdr:to>
          <xdr:col>10</xdr:col>
          <xdr:colOff>0</xdr:colOff>
          <xdr:row>754</xdr:row>
          <xdr:rowOff>0</xdr:rowOff>
        </xdr:to>
        <xdr:sp macro="" textlink="">
          <xdr:nvSpPr>
            <xdr:cNvPr id="1541" name="Button 517" hidden="1">
              <a:extLst>
                <a:ext uri="{63B3BB69-23CF-44E3-9099-C40C66FF867C}">
                  <a14:compatExt spid="_x0000_s1541"/>
                </a:ext>
                <a:ext uri="{FF2B5EF4-FFF2-40B4-BE49-F238E27FC236}">
                  <a16:creationId xmlns:a16="http://schemas.microsoft.com/office/drawing/2014/main" id="{00000000-0008-0000-0100-00006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10</xdr:col>
          <xdr:colOff>0</xdr:colOff>
          <xdr:row>746</xdr:row>
          <xdr:rowOff>0</xdr:rowOff>
        </xdr:to>
        <xdr:sp macro="" textlink="">
          <xdr:nvSpPr>
            <xdr:cNvPr id="1542" name="Button 518" hidden="1">
              <a:extLst>
                <a:ext uri="{63B3BB69-23CF-44E3-9099-C40C66FF867C}">
                  <a14:compatExt spid="_x0000_s1542"/>
                </a:ext>
                <a:ext uri="{FF2B5EF4-FFF2-40B4-BE49-F238E27FC236}">
                  <a16:creationId xmlns:a16="http://schemas.microsoft.com/office/drawing/2014/main" id="{00000000-0008-0000-0100-00006D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754</xdr:row>
          <xdr:rowOff>0</xdr:rowOff>
        </xdr:from>
        <xdr:to>
          <xdr:col>10</xdr:col>
          <xdr:colOff>0</xdr:colOff>
          <xdr:row>755</xdr:row>
          <xdr:rowOff>0</xdr:rowOff>
        </xdr:to>
        <xdr:sp macro="" textlink="">
          <xdr:nvSpPr>
            <xdr:cNvPr id="1543" name="Button 519" hidden="1">
              <a:extLst>
                <a:ext uri="{63B3BB69-23CF-44E3-9099-C40C66FF867C}">
                  <a14:compatExt spid="_x0000_s1543"/>
                </a:ext>
                <a:ext uri="{FF2B5EF4-FFF2-40B4-BE49-F238E27FC236}">
                  <a16:creationId xmlns:a16="http://schemas.microsoft.com/office/drawing/2014/main" id="{00000000-0008-0000-0100-00006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755</xdr:row>
          <xdr:rowOff>0</xdr:rowOff>
        </xdr:from>
        <xdr:to>
          <xdr:col>10</xdr:col>
          <xdr:colOff>0</xdr:colOff>
          <xdr:row>756</xdr:row>
          <xdr:rowOff>0</xdr:rowOff>
        </xdr:to>
        <xdr:sp macro="" textlink="">
          <xdr:nvSpPr>
            <xdr:cNvPr id="1544" name="Button 520" hidden="1">
              <a:extLst>
                <a:ext uri="{63B3BB69-23CF-44E3-9099-C40C66FF867C}">
                  <a14:compatExt spid="_x0000_s1544"/>
                </a:ext>
                <a:ext uri="{FF2B5EF4-FFF2-40B4-BE49-F238E27FC236}">
                  <a16:creationId xmlns:a16="http://schemas.microsoft.com/office/drawing/2014/main" id="{00000000-0008-0000-0100-00006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10</xdr:col>
          <xdr:colOff>0</xdr:colOff>
          <xdr:row>757</xdr:row>
          <xdr:rowOff>0</xdr:rowOff>
        </xdr:to>
        <xdr:sp macro="" textlink="">
          <xdr:nvSpPr>
            <xdr:cNvPr id="1545" name="Button 521" hidden="1">
              <a:extLst>
                <a:ext uri="{63B3BB69-23CF-44E3-9099-C40C66FF867C}">
                  <a14:compatExt spid="_x0000_s1545"/>
                </a:ext>
                <a:ext uri="{FF2B5EF4-FFF2-40B4-BE49-F238E27FC236}">
                  <a16:creationId xmlns:a16="http://schemas.microsoft.com/office/drawing/2014/main" id="{00000000-0008-0000-0100-00007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10</xdr:col>
          <xdr:colOff>0</xdr:colOff>
          <xdr:row>758</xdr:row>
          <xdr:rowOff>0</xdr:rowOff>
        </xdr:to>
        <xdr:sp macro="" textlink="">
          <xdr:nvSpPr>
            <xdr:cNvPr id="1546" name="Button 522" hidden="1">
              <a:extLst>
                <a:ext uri="{63B3BB69-23CF-44E3-9099-C40C66FF867C}">
                  <a14:compatExt spid="_x0000_s1546"/>
                </a:ext>
                <a:ext uri="{FF2B5EF4-FFF2-40B4-BE49-F238E27FC236}">
                  <a16:creationId xmlns:a16="http://schemas.microsoft.com/office/drawing/2014/main" id="{00000000-0008-0000-0100-00007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758</xdr:row>
          <xdr:rowOff>0</xdr:rowOff>
        </xdr:from>
        <xdr:to>
          <xdr:col>10</xdr:col>
          <xdr:colOff>0</xdr:colOff>
          <xdr:row>759</xdr:row>
          <xdr:rowOff>0</xdr:rowOff>
        </xdr:to>
        <xdr:sp macro="" textlink="">
          <xdr:nvSpPr>
            <xdr:cNvPr id="1547" name="Button 523" hidden="1">
              <a:extLst>
                <a:ext uri="{63B3BB69-23CF-44E3-9099-C40C66FF867C}">
                  <a14:compatExt spid="_x0000_s1547"/>
                </a:ext>
                <a:ext uri="{FF2B5EF4-FFF2-40B4-BE49-F238E27FC236}">
                  <a16:creationId xmlns:a16="http://schemas.microsoft.com/office/drawing/2014/main" id="{00000000-0008-0000-0100-00007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759</xdr:row>
          <xdr:rowOff>0</xdr:rowOff>
        </xdr:from>
        <xdr:to>
          <xdr:col>10</xdr:col>
          <xdr:colOff>0</xdr:colOff>
          <xdr:row>760</xdr:row>
          <xdr:rowOff>0</xdr:rowOff>
        </xdr:to>
        <xdr:sp macro="" textlink="">
          <xdr:nvSpPr>
            <xdr:cNvPr id="1548" name="Button 524" hidden="1">
              <a:extLst>
                <a:ext uri="{63B3BB69-23CF-44E3-9099-C40C66FF867C}">
                  <a14:compatExt spid="_x0000_s1548"/>
                </a:ext>
                <a:ext uri="{FF2B5EF4-FFF2-40B4-BE49-F238E27FC236}">
                  <a16:creationId xmlns:a16="http://schemas.microsoft.com/office/drawing/2014/main" id="{00000000-0008-0000-0100-00007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769</xdr:row>
          <xdr:rowOff>0</xdr:rowOff>
        </xdr:from>
        <xdr:to>
          <xdr:col>10</xdr:col>
          <xdr:colOff>0</xdr:colOff>
          <xdr:row>770</xdr:row>
          <xdr:rowOff>0</xdr:rowOff>
        </xdr:to>
        <xdr:sp macro="" textlink="">
          <xdr:nvSpPr>
            <xdr:cNvPr id="1549" name="Button 525" hidden="1">
              <a:extLst>
                <a:ext uri="{63B3BB69-23CF-44E3-9099-C40C66FF867C}">
                  <a14:compatExt spid="_x0000_s1549"/>
                </a:ext>
                <a:ext uri="{FF2B5EF4-FFF2-40B4-BE49-F238E27FC236}">
                  <a16:creationId xmlns:a16="http://schemas.microsoft.com/office/drawing/2014/main" id="{00000000-0008-0000-0100-000091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770</xdr:row>
          <xdr:rowOff>0</xdr:rowOff>
        </xdr:from>
        <xdr:to>
          <xdr:col>10</xdr:col>
          <xdr:colOff>0</xdr:colOff>
          <xdr:row>771</xdr:row>
          <xdr:rowOff>0</xdr:rowOff>
        </xdr:to>
        <xdr:sp macro="" textlink="">
          <xdr:nvSpPr>
            <xdr:cNvPr id="1550" name="Button 526" hidden="1">
              <a:extLst>
                <a:ext uri="{63B3BB69-23CF-44E3-9099-C40C66FF867C}">
                  <a14:compatExt spid="_x0000_s1550"/>
                </a:ext>
                <a:ext uri="{FF2B5EF4-FFF2-40B4-BE49-F238E27FC236}">
                  <a16:creationId xmlns:a16="http://schemas.microsoft.com/office/drawing/2014/main" id="{00000000-0008-0000-0100-00009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762</xdr:row>
          <xdr:rowOff>0</xdr:rowOff>
        </xdr:from>
        <xdr:to>
          <xdr:col>10</xdr:col>
          <xdr:colOff>0</xdr:colOff>
          <xdr:row>763</xdr:row>
          <xdr:rowOff>0</xdr:rowOff>
        </xdr:to>
        <xdr:sp macro="" textlink="">
          <xdr:nvSpPr>
            <xdr:cNvPr id="1551" name="Button 527" hidden="1">
              <a:extLst>
                <a:ext uri="{63B3BB69-23CF-44E3-9099-C40C66FF867C}">
                  <a14:compatExt spid="_x0000_s1551"/>
                </a:ext>
                <a:ext uri="{FF2B5EF4-FFF2-40B4-BE49-F238E27FC236}">
                  <a16:creationId xmlns:a16="http://schemas.microsoft.com/office/drawing/2014/main" id="{00000000-0008-0000-0100-000093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780</xdr:row>
          <xdr:rowOff>0</xdr:rowOff>
        </xdr:from>
        <xdr:to>
          <xdr:col>10</xdr:col>
          <xdr:colOff>0</xdr:colOff>
          <xdr:row>781</xdr:row>
          <xdr:rowOff>0</xdr:rowOff>
        </xdr:to>
        <xdr:sp macro="" textlink="">
          <xdr:nvSpPr>
            <xdr:cNvPr id="1552" name="Button 528" hidden="1">
              <a:extLst>
                <a:ext uri="{63B3BB69-23CF-44E3-9099-C40C66FF867C}">
                  <a14:compatExt spid="_x0000_s1552"/>
                </a:ext>
                <a:ext uri="{FF2B5EF4-FFF2-40B4-BE49-F238E27FC236}">
                  <a16:creationId xmlns:a16="http://schemas.microsoft.com/office/drawing/2014/main" id="{00000000-0008-0000-0100-0000A8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781</xdr:row>
          <xdr:rowOff>0</xdr:rowOff>
        </xdr:from>
        <xdr:to>
          <xdr:col>10</xdr:col>
          <xdr:colOff>0</xdr:colOff>
          <xdr:row>782</xdr:row>
          <xdr:rowOff>0</xdr:rowOff>
        </xdr:to>
        <xdr:sp macro="" textlink="">
          <xdr:nvSpPr>
            <xdr:cNvPr id="1553" name="Button 529" hidden="1">
              <a:extLst>
                <a:ext uri="{63B3BB69-23CF-44E3-9099-C40C66FF867C}">
                  <a14:compatExt spid="_x0000_s1553"/>
                </a:ext>
                <a:ext uri="{FF2B5EF4-FFF2-40B4-BE49-F238E27FC236}">
                  <a16:creationId xmlns:a16="http://schemas.microsoft.com/office/drawing/2014/main" id="{00000000-0008-0000-0100-0000A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773</xdr:row>
          <xdr:rowOff>0</xdr:rowOff>
        </xdr:from>
        <xdr:to>
          <xdr:col>10</xdr:col>
          <xdr:colOff>0</xdr:colOff>
          <xdr:row>774</xdr:row>
          <xdr:rowOff>0</xdr:rowOff>
        </xdr:to>
        <xdr:sp macro="" textlink="">
          <xdr:nvSpPr>
            <xdr:cNvPr id="1554" name="Button 530" hidden="1">
              <a:extLst>
                <a:ext uri="{63B3BB69-23CF-44E3-9099-C40C66FF867C}">
                  <a14:compatExt spid="_x0000_s1554"/>
                </a:ext>
                <a:ext uri="{FF2B5EF4-FFF2-40B4-BE49-F238E27FC236}">
                  <a16:creationId xmlns:a16="http://schemas.microsoft.com/office/drawing/2014/main" id="{00000000-0008-0000-0100-0000AA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10</xdr:col>
          <xdr:colOff>0</xdr:colOff>
          <xdr:row>792</xdr:row>
          <xdr:rowOff>0</xdr:rowOff>
        </xdr:to>
        <xdr:sp macro="" textlink="">
          <xdr:nvSpPr>
            <xdr:cNvPr id="1555" name="Button 531" hidden="1">
              <a:extLst>
                <a:ext uri="{63B3BB69-23CF-44E3-9099-C40C66FF867C}">
                  <a14:compatExt spid="_x0000_s1555"/>
                </a:ext>
                <a:ext uri="{FF2B5EF4-FFF2-40B4-BE49-F238E27FC236}">
                  <a16:creationId xmlns:a16="http://schemas.microsoft.com/office/drawing/2014/main" id="{00000000-0008-0000-0100-0000BD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792</xdr:row>
          <xdr:rowOff>0</xdr:rowOff>
        </xdr:from>
        <xdr:to>
          <xdr:col>10</xdr:col>
          <xdr:colOff>0</xdr:colOff>
          <xdr:row>793</xdr:row>
          <xdr:rowOff>0</xdr:rowOff>
        </xdr:to>
        <xdr:sp macro="" textlink="">
          <xdr:nvSpPr>
            <xdr:cNvPr id="1556" name="Button 532" hidden="1">
              <a:extLst>
                <a:ext uri="{63B3BB69-23CF-44E3-9099-C40C66FF867C}">
                  <a14:compatExt spid="_x0000_s1556"/>
                </a:ext>
                <a:ext uri="{FF2B5EF4-FFF2-40B4-BE49-F238E27FC236}">
                  <a16:creationId xmlns:a16="http://schemas.microsoft.com/office/drawing/2014/main" id="{00000000-0008-0000-0100-0000B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784</xdr:row>
          <xdr:rowOff>0</xdr:rowOff>
        </xdr:from>
        <xdr:to>
          <xdr:col>10</xdr:col>
          <xdr:colOff>0</xdr:colOff>
          <xdr:row>785</xdr:row>
          <xdr:rowOff>0</xdr:rowOff>
        </xdr:to>
        <xdr:sp macro="" textlink="">
          <xdr:nvSpPr>
            <xdr:cNvPr id="1557" name="Button 533" hidden="1">
              <a:extLst>
                <a:ext uri="{63B3BB69-23CF-44E3-9099-C40C66FF867C}">
                  <a14:compatExt spid="_x0000_s1557"/>
                </a:ext>
                <a:ext uri="{FF2B5EF4-FFF2-40B4-BE49-F238E27FC236}">
                  <a16:creationId xmlns:a16="http://schemas.microsoft.com/office/drawing/2014/main" id="{00000000-0008-0000-0100-0000BF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793</xdr:row>
          <xdr:rowOff>0</xdr:rowOff>
        </xdr:from>
        <xdr:to>
          <xdr:col>10</xdr:col>
          <xdr:colOff>0</xdr:colOff>
          <xdr:row>794</xdr:row>
          <xdr:rowOff>0</xdr:rowOff>
        </xdr:to>
        <xdr:sp macro="" textlink="">
          <xdr:nvSpPr>
            <xdr:cNvPr id="1558" name="Button 534" hidden="1">
              <a:extLst>
                <a:ext uri="{63B3BB69-23CF-44E3-9099-C40C66FF867C}">
                  <a14:compatExt spid="_x0000_s1558"/>
                </a:ext>
                <a:ext uri="{FF2B5EF4-FFF2-40B4-BE49-F238E27FC236}">
                  <a16:creationId xmlns:a16="http://schemas.microsoft.com/office/drawing/2014/main" id="{00000000-0008-0000-0100-0000C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794</xdr:row>
          <xdr:rowOff>0</xdr:rowOff>
        </xdr:from>
        <xdr:to>
          <xdr:col>10</xdr:col>
          <xdr:colOff>0</xdr:colOff>
          <xdr:row>795</xdr:row>
          <xdr:rowOff>0</xdr:rowOff>
        </xdr:to>
        <xdr:sp macro="" textlink="">
          <xdr:nvSpPr>
            <xdr:cNvPr id="1559" name="Button 535" hidden="1">
              <a:extLst>
                <a:ext uri="{63B3BB69-23CF-44E3-9099-C40C66FF867C}">
                  <a14:compatExt spid="_x0000_s1559"/>
                </a:ext>
                <a:ext uri="{FF2B5EF4-FFF2-40B4-BE49-F238E27FC236}">
                  <a16:creationId xmlns:a16="http://schemas.microsoft.com/office/drawing/2014/main" id="{00000000-0008-0000-0100-0000C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795</xdr:row>
          <xdr:rowOff>0</xdr:rowOff>
        </xdr:from>
        <xdr:to>
          <xdr:col>10</xdr:col>
          <xdr:colOff>0</xdr:colOff>
          <xdr:row>796</xdr:row>
          <xdr:rowOff>0</xdr:rowOff>
        </xdr:to>
        <xdr:sp macro="" textlink="">
          <xdr:nvSpPr>
            <xdr:cNvPr id="1560" name="Button 536" hidden="1">
              <a:extLst>
                <a:ext uri="{63B3BB69-23CF-44E3-9099-C40C66FF867C}">
                  <a14:compatExt spid="_x0000_s1560"/>
                </a:ext>
                <a:ext uri="{FF2B5EF4-FFF2-40B4-BE49-F238E27FC236}">
                  <a16:creationId xmlns:a16="http://schemas.microsoft.com/office/drawing/2014/main" id="{00000000-0008-0000-0100-0000C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805</xdr:row>
          <xdr:rowOff>0</xdr:rowOff>
        </xdr:from>
        <xdr:to>
          <xdr:col>10</xdr:col>
          <xdr:colOff>0</xdr:colOff>
          <xdr:row>806</xdr:row>
          <xdr:rowOff>0</xdr:rowOff>
        </xdr:to>
        <xdr:sp macro="" textlink="">
          <xdr:nvSpPr>
            <xdr:cNvPr id="1561" name="Button 537" hidden="1">
              <a:extLst>
                <a:ext uri="{63B3BB69-23CF-44E3-9099-C40C66FF867C}">
                  <a14:compatExt spid="_x0000_s1561"/>
                </a:ext>
                <a:ext uri="{FF2B5EF4-FFF2-40B4-BE49-F238E27FC236}">
                  <a16:creationId xmlns:a16="http://schemas.microsoft.com/office/drawing/2014/main" id="{00000000-0008-0000-0100-0000D8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806</xdr:row>
          <xdr:rowOff>0</xdr:rowOff>
        </xdr:from>
        <xdr:to>
          <xdr:col>10</xdr:col>
          <xdr:colOff>0</xdr:colOff>
          <xdr:row>807</xdr:row>
          <xdr:rowOff>0</xdr:rowOff>
        </xdr:to>
        <xdr:sp macro="" textlink="">
          <xdr:nvSpPr>
            <xdr:cNvPr id="1562" name="Button 538" hidden="1">
              <a:extLst>
                <a:ext uri="{63B3BB69-23CF-44E3-9099-C40C66FF867C}">
                  <a14:compatExt spid="_x0000_s1562"/>
                </a:ext>
                <a:ext uri="{FF2B5EF4-FFF2-40B4-BE49-F238E27FC236}">
                  <a16:creationId xmlns:a16="http://schemas.microsoft.com/office/drawing/2014/main" id="{00000000-0008-0000-0100-0000D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798</xdr:row>
          <xdr:rowOff>0</xdr:rowOff>
        </xdr:from>
        <xdr:to>
          <xdr:col>10</xdr:col>
          <xdr:colOff>0</xdr:colOff>
          <xdr:row>799</xdr:row>
          <xdr:rowOff>0</xdr:rowOff>
        </xdr:to>
        <xdr:sp macro="" textlink="">
          <xdr:nvSpPr>
            <xdr:cNvPr id="1563" name="Button 539" hidden="1">
              <a:extLst>
                <a:ext uri="{63B3BB69-23CF-44E3-9099-C40C66FF867C}">
                  <a14:compatExt spid="_x0000_s1563"/>
                </a:ext>
                <a:ext uri="{FF2B5EF4-FFF2-40B4-BE49-F238E27FC236}">
                  <a16:creationId xmlns:a16="http://schemas.microsoft.com/office/drawing/2014/main" id="{00000000-0008-0000-0100-0000DA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807</xdr:row>
          <xdr:rowOff>0</xdr:rowOff>
        </xdr:from>
        <xdr:to>
          <xdr:col>10</xdr:col>
          <xdr:colOff>0</xdr:colOff>
          <xdr:row>808</xdr:row>
          <xdr:rowOff>0</xdr:rowOff>
        </xdr:to>
        <xdr:sp macro="" textlink="">
          <xdr:nvSpPr>
            <xdr:cNvPr id="1564" name="Button 540" hidden="1">
              <a:extLst>
                <a:ext uri="{63B3BB69-23CF-44E3-9099-C40C66FF867C}">
                  <a14:compatExt spid="_x0000_s1564"/>
                </a:ext>
                <a:ext uri="{FF2B5EF4-FFF2-40B4-BE49-F238E27FC236}">
                  <a16:creationId xmlns:a16="http://schemas.microsoft.com/office/drawing/2014/main" id="{00000000-0008-0000-0100-0000D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808</xdr:row>
          <xdr:rowOff>0</xdr:rowOff>
        </xdr:from>
        <xdr:to>
          <xdr:col>10</xdr:col>
          <xdr:colOff>0</xdr:colOff>
          <xdr:row>809</xdr:row>
          <xdr:rowOff>0</xdr:rowOff>
        </xdr:to>
        <xdr:sp macro="" textlink="">
          <xdr:nvSpPr>
            <xdr:cNvPr id="1565" name="Button 541" hidden="1">
              <a:extLst>
                <a:ext uri="{63B3BB69-23CF-44E3-9099-C40C66FF867C}">
                  <a14:compatExt spid="_x0000_s1565"/>
                </a:ext>
                <a:ext uri="{FF2B5EF4-FFF2-40B4-BE49-F238E27FC236}">
                  <a16:creationId xmlns:a16="http://schemas.microsoft.com/office/drawing/2014/main" id="{00000000-0008-0000-0100-0000D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809</xdr:row>
          <xdr:rowOff>0</xdr:rowOff>
        </xdr:from>
        <xdr:to>
          <xdr:col>10</xdr:col>
          <xdr:colOff>0</xdr:colOff>
          <xdr:row>810</xdr:row>
          <xdr:rowOff>0</xdr:rowOff>
        </xdr:to>
        <xdr:sp macro="" textlink="">
          <xdr:nvSpPr>
            <xdr:cNvPr id="1566" name="Button 542" hidden="1">
              <a:extLst>
                <a:ext uri="{63B3BB69-23CF-44E3-9099-C40C66FF867C}">
                  <a14:compatExt spid="_x0000_s1566"/>
                </a:ext>
                <a:ext uri="{FF2B5EF4-FFF2-40B4-BE49-F238E27FC236}">
                  <a16:creationId xmlns:a16="http://schemas.microsoft.com/office/drawing/2014/main" id="{00000000-0008-0000-0100-0000D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819</xdr:row>
          <xdr:rowOff>0</xdr:rowOff>
        </xdr:from>
        <xdr:to>
          <xdr:col>10</xdr:col>
          <xdr:colOff>0</xdr:colOff>
          <xdr:row>820</xdr:row>
          <xdr:rowOff>0</xdr:rowOff>
        </xdr:to>
        <xdr:sp macro="" textlink="">
          <xdr:nvSpPr>
            <xdr:cNvPr id="1567" name="Button 543" hidden="1">
              <a:extLst>
                <a:ext uri="{63B3BB69-23CF-44E3-9099-C40C66FF867C}">
                  <a14:compatExt spid="_x0000_s1567"/>
                </a:ext>
                <a:ext uri="{FF2B5EF4-FFF2-40B4-BE49-F238E27FC236}">
                  <a16:creationId xmlns:a16="http://schemas.microsoft.com/office/drawing/2014/main" id="{00000000-0008-0000-0100-0000F1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820</xdr:row>
          <xdr:rowOff>0</xdr:rowOff>
        </xdr:from>
        <xdr:to>
          <xdr:col>10</xdr:col>
          <xdr:colOff>0</xdr:colOff>
          <xdr:row>821</xdr:row>
          <xdr:rowOff>0</xdr:rowOff>
        </xdr:to>
        <xdr:sp macro="" textlink="">
          <xdr:nvSpPr>
            <xdr:cNvPr id="1568" name="Button 544" hidden="1">
              <a:extLst>
                <a:ext uri="{63B3BB69-23CF-44E3-9099-C40C66FF867C}">
                  <a14:compatExt spid="_x0000_s1568"/>
                </a:ext>
                <a:ext uri="{FF2B5EF4-FFF2-40B4-BE49-F238E27FC236}">
                  <a16:creationId xmlns:a16="http://schemas.microsoft.com/office/drawing/2014/main" id="{00000000-0008-0000-0100-0000F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812</xdr:row>
          <xdr:rowOff>0</xdr:rowOff>
        </xdr:from>
        <xdr:to>
          <xdr:col>10</xdr:col>
          <xdr:colOff>0</xdr:colOff>
          <xdr:row>813</xdr:row>
          <xdr:rowOff>0</xdr:rowOff>
        </xdr:to>
        <xdr:sp macro="" textlink="">
          <xdr:nvSpPr>
            <xdr:cNvPr id="1569" name="Button 545" hidden="1">
              <a:extLst>
                <a:ext uri="{63B3BB69-23CF-44E3-9099-C40C66FF867C}">
                  <a14:compatExt spid="_x0000_s1569"/>
                </a:ext>
                <a:ext uri="{FF2B5EF4-FFF2-40B4-BE49-F238E27FC236}">
                  <a16:creationId xmlns:a16="http://schemas.microsoft.com/office/drawing/2014/main" id="{00000000-0008-0000-0100-0000F3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821</xdr:row>
          <xdr:rowOff>0</xdr:rowOff>
        </xdr:from>
        <xdr:to>
          <xdr:col>10</xdr:col>
          <xdr:colOff>0</xdr:colOff>
          <xdr:row>822</xdr:row>
          <xdr:rowOff>0</xdr:rowOff>
        </xdr:to>
        <xdr:sp macro="" textlink="">
          <xdr:nvSpPr>
            <xdr:cNvPr id="1570" name="Button 546" hidden="1">
              <a:extLst>
                <a:ext uri="{63B3BB69-23CF-44E3-9099-C40C66FF867C}">
                  <a14:compatExt spid="_x0000_s1570"/>
                </a:ext>
                <a:ext uri="{FF2B5EF4-FFF2-40B4-BE49-F238E27FC236}">
                  <a16:creationId xmlns:a16="http://schemas.microsoft.com/office/drawing/2014/main" id="{00000000-0008-0000-0100-0000F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822</xdr:row>
          <xdr:rowOff>0</xdr:rowOff>
        </xdr:from>
        <xdr:to>
          <xdr:col>10</xdr:col>
          <xdr:colOff>0</xdr:colOff>
          <xdr:row>823</xdr:row>
          <xdr:rowOff>0</xdr:rowOff>
        </xdr:to>
        <xdr:sp macro="" textlink="">
          <xdr:nvSpPr>
            <xdr:cNvPr id="1571" name="Button 547" hidden="1">
              <a:extLst>
                <a:ext uri="{63B3BB69-23CF-44E3-9099-C40C66FF867C}">
                  <a14:compatExt spid="_x0000_s1571"/>
                </a:ext>
                <a:ext uri="{FF2B5EF4-FFF2-40B4-BE49-F238E27FC236}">
                  <a16:creationId xmlns:a16="http://schemas.microsoft.com/office/drawing/2014/main" id="{00000000-0008-0000-0100-0000F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823</xdr:row>
          <xdr:rowOff>0</xdr:rowOff>
        </xdr:from>
        <xdr:to>
          <xdr:col>10</xdr:col>
          <xdr:colOff>0</xdr:colOff>
          <xdr:row>824</xdr:row>
          <xdr:rowOff>0</xdr:rowOff>
        </xdr:to>
        <xdr:sp macro="" textlink="">
          <xdr:nvSpPr>
            <xdr:cNvPr id="1572" name="Button 548" hidden="1">
              <a:extLst>
                <a:ext uri="{63B3BB69-23CF-44E3-9099-C40C66FF867C}">
                  <a14:compatExt spid="_x0000_s1572"/>
                </a:ext>
                <a:ext uri="{FF2B5EF4-FFF2-40B4-BE49-F238E27FC236}">
                  <a16:creationId xmlns:a16="http://schemas.microsoft.com/office/drawing/2014/main" id="{00000000-0008-0000-0100-0000F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824</xdr:row>
          <xdr:rowOff>0</xdr:rowOff>
        </xdr:from>
        <xdr:to>
          <xdr:col>10</xdr:col>
          <xdr:colOff>0</xdr:colOff>
          <xdr:row>825</xdr:row>
          <xdr:rowOff>0</xdr:rowOff>
        </xdr:to>
        <xdr:sp macro="" textlink="">
          <xdr:nvSpPr>
            <xdr:cNvPr id="1573" name="Button 549" hidden="1">
              <a:extLst>
                <a:ext uri="{63B3BB69-23CF-44E3-9099-C40C66FF867C}">
                  <a14:compatExt spid="_x0000_s1573"/>
                </a:ext>
                <a:ext uri="{FF2B5EF4-FFF2-40B4-BE49-F238E27FC236}">
                  <a16:creationId xmlns:a16="http://schemas.microsoft.com/office/drawing/2014/main" id="{00000000-0008-0000-0100-0000F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825</xdr:row>
          <xdr:rowOff>0</xdr:rowOff>
        </xdr:from>
        <xdr:to>
          <xdr:col>10</xdr:col>
          <xdr:colOff>0</xdr:colOff>
          <xdr:row>826</xdr:row>
          <xdr:rowOff>0</xdr:rowOff>
        </xdr:to>
        <xdr:sp macro="" textlink="">
          <xdr:nvSpPr>
            <xdr:cNvPr id="1574" name="Button 550" hidden="1">
              <a:extLst>
                <a:ext uri="{63B3BB69-23CF-44E3-9099-C40C66FF867C}">
                  <a14:compatExt spid="_x0000_s1574"/>
                </a:ext>
                <a:ext uri="{FF2B5EF4-FFF2-40B4-BE49-F238E27FC236}">
                  <a16:creationId xmlns:a16="http://schemas.microsoft.com/office/drawing/2014/main" id="{00000000-0008-0000-0100-0000F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826</xdr:row>
          <xdr:rowOff>0</xdr:rowOff>
        </xdr:from>
        <xdr:to>
          <xdr:col>10</xdr:col>
          <xdr:colOff>0</xdr:colOff>
          <xdr:row>827</xdr:row>
          <xdr:rowOff>0</xdr:rowOff>
        </xdr:to>
        <xdr:sp macro="" textlink="">
          <xdr:nvSpPr>
            <xdr:cNvPr id="1575" name="Button 551" hidden="1">
              <a:extLst>
                <a:ext uri="{63B3BB69-23CF-44E3-9099-C40C66FF867C}">
                  <a14:compatExt spid="_x0000_s1575"/>
                </a:ext>
                <a:ext uri="{FF2B5EF4-FFF2-40B4-BE49-F238E27FC236}">
                  <a16:creationId xmlns:a16="http://schemas.microsoft.com/office/drawing/2014/main" id="{00000000-0008-0000-0100-0000F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836</xdr:row>
          <xdr:rowOff>0</xdr:rowOff>
        </xdr:from>
        <xdr:to>
          <xdr:col>10</xdr:col>
          <xdr:colOff>0</xdr:colOff>
          <xdr:row>837</xdr:row>
          <xdr:rowOff>0</xdr:rowOff>
        </xdr:to>
        <xdr:sp macro="" textlink="">
          <xdr:nvSpPr>
            <xdr:cNvPr id="1576" name="Button 552" hidden="1">
              <a:extLst>
                <a:ext uri="{63B3BB69-23CF-44E3-9099-C40C66FF867C}">
                  <a14:compatExt spid="_x0000_s1576"/>
                </a:ext>
                <a:ext uri="{FF2B5EF4-FFF2-40B4-BE49-F238E27FC236}">
                  <a16:creationId xmlns:a16="http://schemas.microsoft.com/office/drawing/2014/main" id="{00000000-0008-0000-0100-00000D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837</xdr:row>
          <xdr:rowOff>0</xdr:rowOff>
        </xdr:from>
        <xdr:to>
          <xdr:col>10</xdr:col>
          <xdr:colOff>0</xdr:colOff>
          <xdr:row>838</xdr:row>
          <xdr:rowOff>0</xdr:rowOff>
        </xdr:to>
        <xdr:sp macro="" textlink="">
          <xdr:nvSpPr>
            <xdr:cNvPr id="1577" name="Button 553" hidden="1">
              <a:extLst>
                <a:ext uri="{63B3BB69-23CF-44E3-9099-C40C66FF867C}">
                  <a14:compatExt spid="_x0000_s1577"/>
                </a:ext>
                <a:ext uri="{FF2B5EF4-FFF2-40B4-BE49-F238E27FC236}">
                  <a16:creationId xmlns:a16="http://schemas.microsoft.com/office/drawing/2014/main" id="{00000000-0008-0000-0100-00000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829</xdr:row>
          <xdr:rowOff>0</xdr:rowOff>
        </xdr:from>
        <xdr:to>
          <xdr:col>10</xdr:col>
          <xdr:colOff>0</xdr:colOff>
          <xdr:row>830</xdr:row>
          <xdr:rowOff>0</xdr:rowOff>
        </xdr:to>
        <xdr:sp macro="" textlink="">
          <xdr:nvSpPr>
            <xdr:cNvPr id="1578" name="Button 554" hidden="1">
              <a:extLst>
                <a:ext uri="{63B3BB69-23CF-44E3-9099-C40C66FF867C}">
                  <a14:compatExt spid="_x0000_s1578"/>
                </a:ext>
                <a:ext uri="{FF2B5EF4-FFF2-40B4-BE49-F238E27FC236}">
                  <a16:creationId xmlns:a16="http://schemas.microsoft.com/office/drawing/2014/main" id="{00000000-0008-0000-0100-00000F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838</xdr:row>
          <xdr:rowOff>0</xdr:rowOff>
        </xdr:from>
        <xdr:to>
          <xdr:col>10</xdr:col>
          <xdr:colOff>0</xdr:colOff>
          <xdr:row>839</xdr:row>
          <xdr:rowOff>0</xdr:rowOff>
        </xdr:to>
        <xdr:sp macro="" textlink="">
          <xdr:nvSpPr>
            <xdr:cNvPr id="1579" name="Button 555" hidden="1">
              <a:extLst>
                <a:ext uri="{63B3BB69-23CF-44E3-9099-C40C66FF867C}">
                  <a14:compatExt spid="_x0000_s1579"/>
                </a:ext>
                <a:ext uri="{FF2B5EF4-FFF2-40B4-BE49-F238E27FC236}">
                  <a16:creationId xmlns:a16="http://schemas.microsoft.com/office/drawing/2014/main" id="{00000000-0008-0000-0100-00001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839</xdr:row>
          <xdr:rowOff>0</xdr:rowOff>
        </xdr:from>
        <xdr:to>
          <xdr:col>10</xdr:col>
          <xdr:colOff>0</xdr:colOff>
          <xdr:row>840</xdr:row>
          <xdr:rowOff>0</xdr:rowOff>
        </xdr:to>
        <xdr:sp macro="" textlink="">
          <xdr:nvSpPr>
            <xdr:cNvPr id="1580" name="Button 556" hidden="1">
              <a:extLst>
                <a:ext uri="{63B3BB69-23CF-44E3-9099-C40C66FF867C}">
                  <a14:compatExt spid="_x0000_s1580"/>
                </a:ext>
                <a:ext uri="{FF2B5EF4-FFF2-40B4-BE49-F238E27FC236}">
                  <a16:creationId xmlns:a16="http://schemas.microsoft.com/office/drawing/2014/main" id="{00000000-0008-0000-0100-00001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840</xdr:row>
          <xdr:rowOff>0</xdr:rowOff>
        </xdr:from>
        <xdr:to>
          <xdr:col>10</xdr:col>
          <xdr:colOff>0</xdr:colOff>
          <xdr:row>841</xdr:row>
          <xdr:rowOff>0</xdr:rowOff>
        </xdr:to>
        <xdr:sp macro="" textlink="">
          <xdr:nvSpPr>
            <xdr:cNvPr id="1581" name="Button 557" hidden="1">
              <a:extLst>
                <a:ext uri="{63B3BB69-23CF-44E3-9099-C40C66FF867C}">
                  <a14:compatExt spid="_x0000_s1581"/>
                </a:ext>
                <a:ext uri="{FF2B5EF4-FFF2-40B4-BE49-F238E27FC236}">
                  <a16:creationId xmlns:a16="http://schemas.microsoft.com/office/drawing/2014/main" id="{00000000-0008-0000-0100-00001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841</xdr:row>
          <xdr:rowOff>0</xdr:rowOff>
        </xdr:from>
        <xdr:to>
          <xdr:col>10</xdr:col>
          <xdr:colOff>0</xdr:colOff>
          <xdr:row>842</xdr:row>
          <xdr:rowOff>0</xdr:rowOff>
        </xdr:to>
        <xdr:sp macro="" textlink="">
          <xdr:nvSpPr>
            <xdr:cNvPr id="1582" name="Button 558" hidden="1">
              <a:extLst>
                <a:ext uri="{63B3BB69-23CF-44E3-9099-C40C66FF867C}">
                  <a14:compatExt spid="_x0000_s1582"/>
                </a:ext>
                <a:ext uri="{FF2B5EF4-FFF2-40B4-BE49-F238E27FC236}">
                  <a16:creationId xmlns:a16="http://schemas.microsoft.com/office/drawing/2014/main" id="{00000000-0008-0000-0100-00001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842</xdr:row>
          <xdr:rowOff>0</xdr:rowOff>
        </xdr:from>
        <xdr:to>
          <xdr:col>10</xdr:col>
          <xdr:colOff>0</xdr:colOff>
          <xdr:row>843</xdr:row>
          <xdr:rowOff>0</xdr:rowOff>
        </xdr:to>
        <xdr:sp macro="" textlink="">
          <xdr:nvSpPr>
            <xdr:cNvPr id="1583" name="Button 559" hidden="1">
              <a:extLst>
                <a:ext uri="{63B3BB69-23CF-44E3-9099-C40C66FF867C}">
                  <a14:compatExt spid="_x0000_s1583"/>
                </a:ext>
                <a:ext uri="{FF2B5EF4-FFF2-40B4-BE49-F238E27FC236}">
                  <a16:creationId xmlns:a16="http://schemas.microsoft.com/office/drawing/2014/main" id="{00000000-0008-0000-0100-00001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843</xdr:row>
          <xdr:rowOff>0</xdr:rowOff>
        </xdr:from>
        <xdr:to>
          <xdr:col>10</xdr:col>
          <xdr:colOff>0</xdr:colOff>
          <xdr:row>844</xdr:row>
          <xdr:rowOff>0</xdr:rowOff>
        </xdr:to>
        <xdr:sp macro="" textlink="">
          <xdr:nvSpPr>
            <xdr:cNvPr id="1584" name="Button 560" hidden="1">
              <a:extLst>
                <a:ext uri="{63B3BB69-23CF-44E3-9099-C40C66FF867C}">
                  <a14:compatExt spid="_x0000_s1584"/>
                </a:ext>
                <a:ext uri="{FF2B5EF4-FFF2-40B4-BE49-F238E27FC236}">
                  <a16:creationId xmlns:a16="http://schemas.microsoft.com/office/drawing/2014/main" id="{00000000-0008-0000-0100-00001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844</xdr:row>
          <xdr:rowOff>0</xdr:rowOff>
        </xdr:from>
        <xdr:to>
          <xdr:col>10</xdr:col>
          <xdr:colOff>0</xdr:colOff>
          <xdr:row>845</xdr:row>
          <xdr:rowOff>0</xdr:rowOff>
        </xdr:to>
        <xdr:sp macro="" textlink="">
          <xdr:nvSpPr>
            <xdr:cNvPr id="1585" name="Button 561" hidden="1">
              <a:extLst>
                <a:ext uri="{63B3BB69-23CF-44E3-9099-C40C66FF867C}">
                  <a14:compatExt spid="_x0000_s1585"/>
                </a:ext>
                <a:ext uri="{FF2B5EF4-FFF2-40B4-BE49-F238E27FC236}">
                  <a16:creationId xmlns:a16="http://schemas.microsoft.com/office/drawing/2014/main" id="{00000000-0008-0000-0100-00001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845</xdr:row>
          <xdr:rowOff>0</xdr:rowOff>
        </xdr:from>
        <xdr:to>
          <xdr:col>10</xdr:col>
          <xdr:colOff>0</xdr:colOff>
          <xdr:row>846</xdr:row>
          <xdr:rowOff>0</xdr:rowOff>
        </xdr:to>
        <xdr:sp macro="" textlink="">
          <xdr:nvSpPr>
            <xdr:cNvPr id="1586" name="Button 562" hidden="1">
              <a:extLst>
                <a:ext uri="{63B3BB69-23CF-44E3-9099-C40C66FF867C}">
                  <a14:compatExt spid="_x0000_s1586"/>
                </a:ext>
                <a:ext uri="{FF2B5EF4-FFF2-40B4-BE49-F238E27FC236}">
                  <a16:creationId xmlns:a16="http://schemas.microsoft.com/office/drawing/2014/main" id="{00000000-0008-0000-0100-00001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846</xdr:row>
          <xdr:rowOff>0</xdr:rowOff>
        </xdr:from>
        <xdr:to>
          <xdr:col>10</xdr:col>
          <xdr:colOff>0</xdr:colOff>
          <xdr:row>847</xdr:row>
          <xdr:rowOff>0</xdr:rowOff>
        </xdr:to>
        <xdr:sp macro="" textlink="">
          <xdr:nvSpPr>
            <xdr:cNvPr id="1587" name="Button 563" hidden="1">
              <a:extLst>
                <a:ext uri="{63B3BB69-23CF-44E3-9099-C40C66FF867C}">
                  <a14:compatExt spid="_x0000_s1587"/>
                </a:ext>
                <a:ext uri="{FF2B5EF4-FFF2-40B4-BE49-F238E27FC236}">
                  <a16:creationId xmlns:a16="http://schemas.microsoft.com/office/drawing/2014/main" id="{00000000-0008-0000-0100-00001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847</xdr:row>
          <xdr:rowOff>0</xdr:rowOff>
        </xdr:from>
        <xdr:to>
          <xdr:col>10</xdr:col>
          <xdr:colOff>0</xdr:colOff>
          <xdr:row>848</xdr:row>
          <xdr:rowOff>0</xdr:rowOff>
        </xdr:to>
        <xdr:sp macro="" textlink="">
          <xdr:nvSpPr>
            <xdr:cNvPr id="1588" name="Button 564" hidden="1">
              <a:extLst>
                <a:ext uri="{63B3BB69-23CF-44E3-9099-C40C66FF867C}">
                  <a14:compatExt spid="_x0000_s1588"/>
                </a:ext>
                <a:ext uri="{FF2B5EF4-FFF2-40B4-BE49-F238E27FC236}">
                  <a16:creationId xmlns:a16="http://schemas.microsoft.com/office/drawing/2014/main" id="{00000000-0008-0000-0100-00001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848</xdr:row>
          <xdr:rowOff>0</xdr:rowOff>
        </xdr:from>
        <xdr:to>
          <xdr:col>10</xdr:col>
          <xdr:colOff>0</xdr:colOff>
          <xdr:row>849</xdr:row>
          <xdr:rowOff>0</xdr:rowOff>
        </xdr:to>
        <xdr:sp macro="" textlink="">
          <xdr:nvSpPr>
            <xdr:cNvPr id="1589" name="Button 565" hidden="1">
              <a:extLst>
                <a:ext uri="{63B3BB69-23CF-44E3-9099-C40C66FF867C}">
                  <a14:compatExt spid="_x0000_s1589"/>
                </a:ext>
                <a:ext uri="{FF2B5EF4-FFF2-40B4-BE49-F238E27FC236}">
                  <a16:creationId xmlns:a16="http://schemas.microsoft.com/office/drawing/2014/main" id="{00000000-0008-0000-0100-00001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849</xdr:row>
          <xdr:rowOff>0</xdr:rowOff>
        </xdr:from>
        <xdr:to>
          <xdr:col>10</xdr:col>
          <xdr:colOff>0</xdr:colOff>
          <xdr:row>850</xdr:row>
          <xdr:rowOff>0</xdr:rowOff>
        </xdr:to>
        <xdr:sp macro="" textlink="">
          <xdr:nvSpPr>
            <xdr:cNvPr id="1590" name="Button 566" hidden="1">
              <a:extLst>
                <a:ext uri="{63B3BB69-23CF-44E3-9099-C40C66FF867C}">
                  <a14:compatExt spid="_x0000_s1590"/>
                </a:ext>
                <a:ext uri="{FF2B5EF4-FFF2-40B4-BE49-F238E27FC236}">
                  <a16:creationId xmlns:a16="http://schemas.microsoft.com/office/drawing/2014/main" id="{00000000-0008-0000-0100-00001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850</xdr:row>
          <xdr:rowOff>0</xdr:rowOff>
        </xdr:from>
        <xdr:to>
          <xdr:col>10</xdr:col>
          <xdr:colOff>0</xdr:colOff>
          <xdr:row>851</xdr:row>
          <xdr:rowOff>0</xdr:rowOff>
        </xdr:to>
        <xdr:sp macro="" textlink="">
          <xdr:nvSpPr>
            <xdr:cNvPr id="1591" name="Button 567" hidden="1">
              <a:extLst>
                <a:ext uri="{63B3BB69-23CF-44E3-9099-C40C66FF867C}">
                  <a14:compatExt spid="_x0000_s1591"/>
                </a:ext>
                <a:ext uri="{FF2B5EF4-FFF2-40B4-BE49-F238E27FC236}">
                  <a16:creationId xmlns:a16="http://schemas.microsoft.com/office/drawing/2014/main" id="{00000000-0008-0000-0100-00001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851</xdr:row>
          <xdr:rowOff>0</xdr:rowOff>
        </xdr:from>
        <xdr:to>
          <xdr:col>10</xdr:col>
          <xdr:colOff>0</xdr:colOff>
          <xdr:row>852</xdr:row>
          <xdr:rowOff>0</xdr:rowOff>
        </xdr:to>
        <xdr:sp macro="" textlink="">
          <xdr:nvSpPr>
            <xdr:cNvPr id="1592" name="Button 568" hidden="1">
              <a:extLst>
                <a:ext uri="{63B3BB69-23CF-44E3-9099-C40C66FF867C}">
                  <a14:compatExt spid="_x0000_s1592"/>
                </a:ext>
                <a:ext uri="{FF2B5EF4-FFF2-40B4-BE49-F238E27FC236}">
                  <a16:creationId xmlns:a16="http://schemas.microsoft.com/office/drawing/2014/main" id="{00000000-0008-0000-0100-00001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852</xdr:row>
          <xdr:rowOff>0</xdr:rowOff>
        </xdr:from>
        <xdr:to>
          <xdr:col>10</xdr:col>
          <xdr:colOff>0</xdr:colOff>
          <xdr:row>853</xdr:row>
          <xdr:rowOff>0</xdr:rowOff>
        </xdr:to>
        <xdr:sp macro="" textlink="">
          <xdr:nvSpPr>
            <xdr:cNvPr id="1593" name="Button 569" hidden="1">
              <a:extLst>
                <a:ext uri="{63B3BB69-23CF-44E3-9099-C40C66FF867C}">
                  <a14:compatExt spid="_x0000_s1593"/>
                </a:ext>
                <a:ext uri="{FF2B5EF4-FFF2-40B4-BE49-F238E27FC236}">
                  <a16:creationId xmlns:a16="http://schemas.microsoft.com/office/drawing/2014/main" id="{00000000-0008-0000-0100-00001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853</xdr:row>
          <xdr:rowOff>0</xdr:rowOff>
        </xdr:from>
        <xdr:to>
          <xdr:col>10</xdr:col>
          <xdr:colOff>0</xdr:colOff>
          <xdr:row>854</xdr:row>
          <xdr:rowOff>0</xdr:rowOff>
        </xdr:to>
        <xdr:sp macro="" textlink="">
          <xdr:nvSpPr>
            <xdr:cNvPr id="1594" name="Button 570" hidden="1">
              <a:extLst>
                <a:ext uri="{63B3BB69-23CF-44E3-9099-C40C66FF867C}">
                  <a14:compatExt spid="_x0000_s1594"/>
                </a:ext>
                <a:ext uri="{FF2B5EF4-FFF2-40B4-BE49-F238E27FC236}">
                  <a16:creationId xmlns:a16="http://schemas.microsoft.com/office/drawing/2014/main" id="{00000000-0008-0000-0100-00002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854</xdr:row>
          <xdr:rowOff>0</xdr:rowOff>
        </xdr:from>
        <xdr:to>
          <xdr:col>10</xdr:col>
          <xdr:colOff>0</xdr:colOff>
          <xdr:row>855</xdr:row>
          <xdr:rowOff>0</xdr:rowOff>
        </xdr:to>
        <xdr:sp macro="" textlink="">
          <xdr:nvSpPr>
            <xdr:cNvPr id="1595" name="Button 571" hidden="1">
              <a:extLst>
                <a:ext uri="{63B3BB69-23CF-44E3-9099-C40C66FF867C}">
                  <a14:compatExt spid="_x0000_s1595"/>
                </a:ext>
                <a:ext uri="{FF2B5EF4-FFF2-40B4-BE49-F238E27FC236}">
                  <a16:creationId xmlns:a16="http://schemas.microsoft.com/office/drawing/2014/main" id="{00000000-0008-0000-0100-00002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855</xdr:row>
          <xdr:rowOff>0</xdr:rowOff>
        </xdr:from>
        <xdr:to>
          <xdr:col>10</xdr:col>
          <xdr:colOff>0</xdr:colOff>
          <xdr:row>856</xdr:row>
          <xdr:rowOff>0</xdr:rowOff>
        </xdr:to>
        <xdr:sp macro="" textlink="">
          <xdr:nvSpPr>
            <xdr:cNvPr id="1596" name="Button 572" hidden="1">
              <a:extLst>
                <a:ext uri="{63B3BB69-23CF-44E3-9099-C40C66FF867C}">
                  <a14:compatExt spid="_x0000_s1596"/>
                </a:ext>
                <a:ext uri="{FF2B5EF4-FFF2-40B4-BE49-F238E27FC236}">
                  <a16:creationId xmlns:a16="http://schemas.microsoft.com/office/drawing/2014/main" id="{00000000-0008-0000-0100-00002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856</xdr:row>
          <xdr:rowOff>0</xdr:rowOff>
        </xdr:from>
        <xdr:to>
          <xdr:col>10</xdr:col>
          <xdr:colOff>0</xdr:colOff>
          <xdr:row>857</xdr:row>
          <xdr:rowOff>0</xdr:rowOff>
        </xdr:to>
        <xdr:sp macro="" textlink="">
          <xdr:nvSpPr>
            <xdr:cNvPr id="1597" name="Button 573" hidden="1">
              <a:extLst>
                <a:ext uri="{63B3BB69-23CF-44E3-9099-C40C66FF867C}">
                  <a14:compatExt spid="_x0000_s1597"/>
                </a:ext>
                <a:ext uri="{FF2B5EF4-FFF2-40B4-BE49-F238E27FC236}">
                  <a16:creationId xmlns:a16="http://schemas.microsoft.com/office/drawing/2014/main" id="{00000000-0008-0000-0100-00002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857</xdr:row>
          <xdr:rowOff>0</xdr:rowOff>
        </xdr:from>
        <xdr:to>
          <xdr:col>10</xdr:col>
          <xdr:colOff>0</xdr:colOff>
          <xdr:row>858</xdr:row>
          <xdr:rowOff>0</xdr:rowOff>
        </xdr:to>
        <xdr:sp macro="" textlink="">
          <xdr:nvSpPr>
            <xdr:cNvPr id="1598" name="Button 574" hidden="1">
              <a:extLst>
                <a:ext uri="{63B3BB69-23CF-44E3-9099-C40C66FF867C}">
                  <a14:compatExt spid="_x0000_s1598"/>
                </a:ext>
                <a:ext uri="{FF2B5EF4-FFF2-40B4-BE49-F238E27FC236}">
                  <a16:creationId xmlns:a16="http://schemas.microsoft.com/office/drawing/2014/main" id="{00000000-0008-0000-0100-00002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858</xdr:row>
          <xdr:rowOff>0</xdr:rowOff>
        </xdr:from>
        <xdr:to>
          <xdr:col>10</xdr:col>
          <xdr:colOff>0</xdr:colOff>
          <xdr:row>859</xdr:row>
          <xdr:rowOff>0</xdr:rowOff>
        </xdr:to>
        <xdr:sp macro="" textlink="">
          <xdr:nvSpPr>
            <xdr:cNvPr id="1599" name="Button 575" hidden="1">
              <a:extLst>
                <a:ext uri="{63B3BB69-23CF-44E3-9099-C40C66FF867C}">
                  <a14:compatExt spid="_x0000_s1599"/>
                </a:ext>
                <a:ext uri="{FF2B5EF4-FFF2-40B4-BE49-F238E27FC236}">
                  <a16:creationId xmlns:a16="http://schemas.microsoft.com/office/drawing/2014/main" id="{00000000-0008-0000-0100-00002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859</xdr:row>
          <xdr:rowOff>0</xdr:rowOff>
        </xdr:from>
        <xdr:to>
          <xdr:col>10</xdr:col>
          <xdr:colOff>0</xdr:colOff>
          <xdr:row>860</xdr:row>
          <xdr:rowOff>0</xdr:rowOff>
        </xdr:to>
        <xdr:sp macro="" textlink="">
          <xdr:nvSpPr>
            <xdr:cNvPr id="1600" name="Button 576" hidden="1">
              <a:extLst>
                <a:ext uri="{63B3BB69-23CF-44E3-9099-C40C66FF867C}">
                  <a14:compatExt spid="_x0000_s1600"/>
                </a:ext>
                <a:ext uri="{FF2B5EF4-FFF2-40B4-BE49-F238E27FC236}">
                  <a16:creationId xmlns:a16="http://schemas.microsoft.com/office/drawing/2014/main" id="{00000000-0008-0000-0100-00002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860</xdr:row>
          <xdr:rowOff>0</xdr:rowOff>
        </xdr:from>
        <xdr:to>
          <xdr:col>10</xdr:col>
          <xdr:colOff>0</xdr:colOff>
          <xdr:row>861</xdr:row>
          <xdr:rowOff>0</xdr:rowOff>
        </xdr:to>
        <xdr:sp macro="" textlink="">
          <xdr:nvSpPr>
            <xdr:cNvPr id="1601" name="Button 577" hidden="1">
              <a:extLst>
                <a:ext uri="{63B3BB69-23CF-44E3-9099-C40C66FF867C}">
                  <a14:compatExt spid="_x0000_s1601"/>
                </a:ext>
                <a:ext uri="{FF2B5EF4-FFF2-40B4-BE49-F238E27FC236}">
                  <a16:creationId xmlns:a16="http://schemas.microsoft.com/office/drawing/2014/main" id="{00000000-0008-0000-0100-00002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861</xdr:row>
          <xdr:rowOff>0</xdr:rowOff>
        </xdr:from>
        <xdr:to>
          <xdr:col>10</xdr:col>
          <xdr:colOff>0</xdr:colOff>
          <xdr:row>862</xdr:row>
          <xdr:rowOff>0</xdr:rowOff>
        </xdr:to>
        <xdr:sp macro="" textlink="">
          <xdr:nvSpPr>
            <xdr:cNvPr id="1602" name="Button 578" hidden="1">
              <a:extLst>
                <a:ext uri="{63B3BB69-23CF-44E3-9099-C40C66FF867C}">
                  <a14:compatExt spid="_x0000_s1602"/>
                </a:ext>
                <a:ext uri="{FF2B5EF4-FFF2-40B4-BE49-F238E27FC236}">
                  <a16:creationId xmlns:a16="http://schemas.microsoft.com/office/drawing/2014/main" id="{00000000-0008-0000-0100-00002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871</xdr:row>
          <xdr:rowOff>0</xdr:rowOff>
        </xdr:from>
        <xdr:to>
          <xdr:col>10</xdr:col>
          <xdr:colOff>0</xdr:colOff>
          <xdr:row>872</xdr:row>
          <xdr:rowOff>0</xdr:rowOff>
        </xdr:to>
        <xdr:sp macro="" textlink="">
          <xdr:nvSpPr>
            <xdr:cNvPr id="1603" name="Button 579" hidden="1">
              <a:extLst>
                <a:ext uri="{63B3BB69-23CF-44E3-9099-C40C66FF867C}">
                  <a14:compatExt spid="_x0000_s1603"/>
                </a:ext>
                <a:ext uri="{FF2B5EF4-FFF2-40B4-BE49-F238E27FC236}">
                  <a16:creationId xmlns:a16="http://schemas.microsoft.com/office/drawing/2014/main" id="{00000000-0008-0000-0100-00003F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864</xdr:row>
          <xdr:rowOff>0</xdr:rowOff>
        </xdr:from>
        <xdr:to>
          <xdr:col>10</xdr:col>
          <xdr:colOff>0</xdr:colOff>
          <xdr:row>865</xdr:row>
          <xdr:rowOff>0</xdr:rowOff>
        </xdr:to>
        <xdr:sp macro="" textlink="">
          <xdr:nvSpPr>
            <xdr:cNvPr id="1604" name="Button 580" hidden="1">
              <a:extLst>
                <a:ext uri="{63B3BB69-23CF-44E3-9099-C40C66FF867C}">
                  <a14:compatExt spid="_x0000_s1604"/>
                </a:ext>
                <a:ext uri="{FF2B5EF4-FFF2-40B4-BE49-F238E27FC236}">
                  <a16:creationId xmlns:a16="http://schemas.microsoft.com/office/drawing/2014/main" id="{00000000-0008-0000-0100-000041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872</xdr:row>
          <xdr:rowOff>0</xdr:rowOff>
        </xdr:from>
        <xdr:to>
          <xdr:col>10</xdr:col>
          <xdr:colOff>0</xdr:colOff>
          <xdr:row>873</xdr:row>
          <xdr:rowOff>0</xdr:rowOff>
        </xdr:to>
        <xdr:sp macro="" textlink="">
          <xdr:nvSpPr>
            <xdr:cNvPr id="1605" name="Button 581" hidden="1">
              <a:extLst>
                <a:ext uri="{63B3BB69-23CF-44E3-9099-C40C66FF867C}">
                  <a14:compatExt spid="_x0000_s1605"/>
                </a:ext>
                <a:ext uri="{FF2B5EF4-FFF2-40B4-BE49-F238E27FC236}">
                  <a16:creationId xmlns:a16="http://schemas.microsoft.com/office/drawing/2014/main" id="{00000000-0008-0000-0100-00004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873</xdr:row>
          <xdr:rowOff>0</xdr:rowOff>
        </xdr:from>
        <xdr:to>
          <xdr:col>10</xdr:col>
          <xdr:colOff>0</xdr:colOff>
          <xdr:row>874</xdr:row>
          <xdr:rowOff>0</xdr:rowOff>
        </xdr:to>
        <xdr:sp macro="" textlink="">
          <xdr:nvSpPr>
            <xdr:cNvPr id="1606" name="Button 582" hidden="1">
              <a:extLst>
                <a:ext uri="{63B3BB69-23CF-44E3-9099-C40C66FF867C}">
                  <a14:compatExt spid="_x0000_s1606"/>
                </a:ext>
                <a:ext uri="{FF2B5EF4-FFF2-40B4-BE49-F238E27FC236}">
                  <a16:creationId xmlns:a16="http://schemas.microsoft.com/office/drawing/2014/main" id="{00000000-0008-0000-0100-00004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874</xdr:row>
          <xdr:rowOff>0</xdr:rowOff>
        </xdr:from>
        <xdr:to>
          <xdr:col>10</xdr:col>
          <xdr:colOff>0</xdr:colOff>
          <xdr:row>875</xdr:row>
          <xdr:rowOff>0</xdr:rowOff>
        </xdr:to>
        <xdr:sp macro="" textlink="">
          <xdr:nvSpPr>
            <xdr:cNvPr id="1607" name="Button 583" hidden="1">
              <a:extLst>
                <a:ext uri="{63B3BB69-23CF-44E3-9099-C40C66FF867C}">
                  <a14:compatExt spid="_x0000_s1607"/>
                </a:ext>
                <a:ext uri="{FF2B5EF4-FFF2-40B4-BE49-F238E27FC236}">
                  <a16:creationId xmlns:a16="http://schemas.microsoft.com/office/drawing/2014/main" id="{00000000-0008-0000-0100-00004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875</xdr:row>
          <xdr:rowOff>0</xdr:rowOff>
        </xdr:from>
        <xdr:to>
          <xdr:col>10</xdr:col>
          <xdr:colOff>0</xdr:colOff>
          <xdr:row>876</xdr:row>
          <xdr:rowOff>0</xdr:rowOff>
        </xdr:to>
        <xdr:sp macro="" textlink="">
          <xdr:nvSpPr>
            <xdr:cNvPr id="1608" name="Button 584" hidden="1">
              <a:extLst>
                <a:ext uri="{63B3BB69-23CF-44E3-9099-C40C66FF867C}">
                  <a14:compatExt spid="_x0000_s1608"/>
                </a:ext>
                <a:ext uri="{FF2B5EF4-FFF2-40B4-BE49-F238E27FC236}">
                  <a16:creationId xmlns:a16="http://schemas.microsoft.com/office/drawing/2014/main" id="{00000000-0008-0000-0100-00004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876</xdr:row>
          <xdr:rowOff>0</xdr:rowOff>
        </xdr:from>
        <xdr:to>
          <xdr:col>10</xdr:col>
          <xdr:colOff>0</xdr:colOff>
          <xdr:row>877</xdr:row>
          <xdr:rowOff>0</xdr:rowOff>
        </xdr:to>
        <xdr:sp macro="" textlink="">
          <xdr:nvSpPr>
            <xdr:cNvPr id="1609" name="Button 585" hidden="1">
              <a:extLst>
                <a:ext uri="{63B3BB69-23CF-44E3-9099-C40C66FF867C}">
                  <a14:compatExt spid="_x0000_s1609"/>
                </a:ext>
                <a:ext uri="{FF2B5EF4-FFF2-40B4-BE49-F238E27FC236}">
                  <a16:creationId xmlns:a16="http://schemas.microsoft.com/office/drawing/2014/main" id="{00000000-0008-0000-0100-00004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877</xdr:row>
          <xdr:rowOff>0</xdr:rowOff>
        </xdr:from>
        <xdr:to>
          <xdr:col>10</xdr:col>
          <xdr:colOff>0</xdr:colOff>
          <xdr:row>878</xdr:row>
          <xdr:rowOff>0</xdr:rowOff>
        </xdr:to>
        <xdr:sp macro="" textlink="">
          <xdr:nvSpPr>
            <xdr:cNvPr id="1610" name="Button 586" hidden="1">
              <a:extLst>
                <a:ext uri="{63B3BB69-23CF-44E3-9099-C40C66FF867C}">
                  <a14:compatExt spid="_x0000_s1610"/>
                </a:ext>
                <a:ext uri="{FF2B5EF4-FFF2-40B4-BE49-F238E27FC236}">
                  <a16:creationId xmlns:a16="http://schemas.microsoft.com/office/drawing/2014/main" id="{00000000-0008-0000-0100-00004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878</xdr:row>
          <xdr:rowOff>0</xdr:rowOff>
        </xdr:from>
        <xdr:to>
          <xdr:col>10</xdr:col>
          <xdr:colOff>0</xdr:colOff>
          <xdr:row>879</xdr:row>
          <xdr:rowOff>0</xdr:rowOff>
        </xdr:to>
        <xdr:sp macro="" textlink="">
          <xdr:nvSpPr>
            <xdr:cNvPr id="1611" name="Button 587" hidden="1">
              <a:extLst>
                <a:ext uri="{63B3BB69-23CF-44E3-9099-C40C66FF867C}">
                  <a14:compatExt spid="_x0000_s1611"/>
                </a:ext>
                <a:ext uri="{FF2B5EF4-FFF2-40B4-BE49-F238E27FC236}">
                  <a16:creationId xmlns:a16="http://schemas.microsoft.com/office/drawing/2014/main" id="{00000000-0008-0000-0100-00004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888</xdr:row>
          <xdr:rowOff>0</xdr:rowOff>
        </xdr:from>
        <xdr:to>
          <xdr:col>10</xdr:col>
          <xdr:colOff>0</xdr:colOff>
          <xdr:row>889</xdr:row>
          <xdr:rowOff>0</xdr:rowOff>
        </xdr:to>
        <xdr:sp macro="" textlink="">
          <xdr:nvSpPr>
            <xdr:cNvPr id="1612" name="Button 588" hidden="1">
              <a:extLst>
                <a:ext uri="{63B3BB69-23CF-44E3-9099-C40C66FF867C}">
                  <a14:compatExt spid="_x0000_s1612"/>
                </a:ext>
                <a:ext uri="{FF2B5EF4-FFF2-40B4-BE49-F238E27FC236}">
                  <a16:creationId xmlns:a16="http://schemas.microsoft.com/office/drawing/2014/main" id="{00000000-0008-0000-0100-000061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889</xdr:row>
          <xdr:rowOff>0</xdr:rowOff>
        </xdr:from>
        <xdr:to>
          <xdr:col>10</xdr:col>
          <xdr:colOff>0</xdr:colOff>
          <xdr:row>890</xdr:row>
          <xdr:rowOff>0</xdr:rowOff>
        </xdr:to>
        <xdr:sp macro="" textlink="">
          <xdr:nvSpPr>
            <xdr:cNvPr id="1613" name="Button 589" hidden="1">
              <a:extLst>
                <a:ext uri="{63B3BB69-23CF-44E3-9099-C40C66FF867C}">
                  <a14:compatExt spid="_x0000_s1613"/>
                </a:ext>
                <a:ext uri="{FF2B5EF4-FFF2-40B4-BE49-F238E27FC236}">
                  <a16:creationId xmlns:a16="http://schemas.microsoft.com/office/drawing/2014/main" id="{00000000-0008-0000-0100-00006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881</xdr:row>
          <xdr:rowOff>0</xdr:rowOff>
        </xdr:from>
        <xdr:to>
          <xdr:col>10</xdr:col>
          <xdr:colOff>0</xdr:colOff>
          <xdr:row>882</xdr:row>
          <xdr:rowOff>0</xdr:rowOff>
        </xdr:to>
        <xdr:sp macro="" textlink="">
          <xdr:nvSpPr>
            <xdr:cNvPr id="1614" name="Button 590" hidden="1">
              <a:extLst>
                <a:ext uri="{63B3BB69-23CF-44E3-9099-C40C66FF867C}">
                  <a14:compatExt spid="_x0000_s1614"/>
                </a:ext>
                <a:ext uri="{FF2B5EF4-FFF2-40B4-BE49-F238E27FC236}">
                  <a16:creationId xmlns:a16="http://schemas.microsoft.com/office/drawing/2014/main" id="{00000000-0008-0000-0100-000063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890</xdr:row>
          <xdr:rowOff>0</xdr:rowOff>
        </xdr:from>
        <xdr:to>
          <xdr:col>10</xdr:col>
          <xdr:colOff>0</xdr:colOff>
          <xdr:row>891</xdr:row>
          <xdr:rowOff>0</xdr:rowOff>
        </xdr:to>
        <xdr:sp macro="" textlink="">
          <xdr:nvSpPr>
            <xdr:cNvPr id="1615" name="Button 591" hidden="1">
              <a:extLst>
                <a:ext uri="{63B3BB69-23CF-44E3-9099-C40C66FF867C}">
                  <a14:compatExt spid="_x0000_s1615"/>
                </a:ext>
                <a:ext uri="{FF2B5EF4-FFF2-40B4-BE49-F238E27FC236}">
                  <a16:creationId xmlns:a16="http://schemas.microsoft.com/office/drawing/2014/main" id="{00000000-0008-0000-0100-00006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891</xdr:row>
          <xdr:rowOff>0</xdr:rowOff>
        </xdr:from>
        <xdr:to>
          <xdr:col>10</xdr:col>
          <xdr:colOff>0</xdr:colOff>
          <xdr:row>892</xdr:row>
          <xdr:rowOff>0</xdr:rowOff>
        </xdr:to>
        <xdr:sp macro="" textlink="">
          <xdr:nvSpPr>
            <xdr:cNvPr id="1616" name="Button 592" hidden="1">
              <a:extLst>
                <a:ext uri="{63B3BB69-23CF-44E3-9099-C40C66FF867C}">
                  <a14:compatExt spid="_x0000_s1616"/>
                </a:ext>
                <a:ext uri="{FF2B5EF4-FFF2-40B4-BE49-F238E27FC236}">
                  <a16:creationId xmlns:a16="http://schemas.microsoft.com/office/drawing/2014/main" id="{00000000-0008-0000-0100-00006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892</xdr:row>
          <xdr:rowOff>0</xdr:rowOff>
        </xdr:from>
        <xdr:to>
          <xdr:col>10</xdr:col>
          <xdr:colOff>0</xdr:colOff>
          <xdr:row>893</xdr:row>
          <xdr:rowOff>0</xdr:rowOff>
        </xdr:to>
        <xdr:sp macro="" textlink="">
          <xdr:nvSpPr>
            <xdr:cNvPr id="1617" name="Button 593" hidden="1">
              <a:extLst>
                <a:ext uri="{63B3BB69-23CF-44E3-9099-C40C66FF867C}">
                  <a14:compatExt spid="_x0000_s1617"/>
                </a:ext>
                <a:ext uri="{FF2B5EF4-FFF2-40B4-BE49-F238E27FC236}">
                  <a16:creationId xmlns:a16="http://schemas.microsoft.com/office/drawing/2014/main" id="{00000000-0008-0000-0100-00006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893</xdr:row>
          <xdr:rowOff>0</xdr:rowOff>
        </xdr:from>
        <xdr:to>
          <xdr:col>10</xdr:col>
          <xdr:colOff>0</xdr:colOff>
          <xdr:row>894</xdr:row>
          <xdr:rowOff>0</xdr:rowOff>
        </xdr:to>
        <xdr:sp macro="" textlink="">
          <xdr:nvSpPr>
            <xdr:cNvPr id="1618" name="Button 594" hidden="1">
              <a:extLst>
                <a:ext uri="{63B3BB69-23CF-44E3-9099-C40C66FF867C}">
                  <a14:compatExt spid="_x0000_s1618"/>
                </a:ext>
                <a:ext uri="{FF2B5EF4-FFF2-40B4-BE49-F238E27FC236}">
                  <a16:creationId xmlns:a16="http://schemas.microsoft.com/office/drawing/2014/main" id="{00000000-0008-0000-0100-00006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894</xdr:row>
          <xdr:rowOff>0</xdr:rowOff>
        </xdr:from>
        <xdr:to>
          <xdr:col>10</xdr:col>
          <xdr:colOff>0</xdr:colOff>
          <xdr:row>895</xdr:row>
          <xdr:rowOff>0</xdr:rowOff>
        </xdr:to>
        <xdr:sp macro="" textlink="">
          <xdr:nvSpPr>
            <xdr:cNvPr id="1619" name="Button 595" hidden="1">
              <a:extLst>
                <a:ext uri="{63B3BB69-23CF-44E3-9099-C40C66FF867C}">
                  <a14:compatExt spid="_x0000_s1619"/>
                </a:ext>
                <a:ext uri="{FF2B5EF4-FFF2-40B4-BE49-F238E27FC236}">
                  <a16:creationId xmlns:a16="http://schemas.microsoft.com/office/drawing/2014/main" id="{00000000-0008-0000-0100-00006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895</xdr:row>
          <xdr:rowOff>0</xdr:rowOff>
        </xdr:from>
        <xdr:to>
          <xdr:col>10</xdr:col>
          <xdr:colOff>0</xdr:colOff>
          <xdr:row>896</xdr:row>
          <xdr:rowOff>0</xdr:rowOff>
        </xdr:to>
        <xdr:sp macro="" textlink="">
          <xdr:nvSpPr>
            <xdr:cNvPr id="1620" name="Button 596" hidden="1">
              <a:extLst>
                <a:ext uri="{63B3BB69-23CF-44E3-9099-C40C66FF867C}">
                  <a14:compatExt spid="_x0000_s1620"/>
                </a:ext>
                <a:ext uri="{FF2B5EF4-FFF2-40B4-BE49-F238E27FC236}">
                  <a16:creationId xmlns:a16="http://schemas.microsoft.com/office/drawing/2014/main" id="{00000000-0008-0000-0100-00006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896</xdr:row>
          <xdr:rowOff>0</xdr:rowOff>
        </xdr:from>
        <xdr:to>
          <xdr:col>10</xdr:col>
          <xdr:colOff>0</xdr:colOff>
          <xdr:row>897</xdr:row>
          <xdr:rowOff>0</xdr:rowOff>
        </xdr:to>
        <xdr:sp macro="" textlink="">
          <xdr:nvSpPr>
            <xdr:cNvPr id="1621" name="Button 597" hidden="1">
              <a:extLst>
                <a:ext uri="{63B3BB69-23CF-44E3-9099-C40C66FF867C}">
                  <a14:compatExt spid="_x0000_s1621"/>
                </a:ext>
                <a:ext uri="{FF2B5EF4-FFF2-40B4-BE49-F238E27FC236}">
                  <a16:creationId xmlns:a16="http://schemas.microsoft.com/office/drawing/2014/main" id="{00000000-0008-0000-0100-00006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897</xdr:row>
          <xdr:rowOff>0</xdr:rowOff>
        </xdr:from>
        <xdr:to>
          <xdr:col>10</xdr:col>
          <xdr:colOff>0</xdr:colOff>
          <xdr:row>898</xdr:row>
          <xdr:rowOff>0</xdr:rowOff>
        </xdr:to>
        <xdr:sp macro="" textlink="">
          <xdr:nvSpPr>
            <xdr:cNvPr id="1622" name="Button 598" hidden="1">
              <a:extLst>
                <a:ext uri="{63B3BB69-23CF-44E3-9099-C40C66FF867C}">
                  <a14:compatExt spid="_x0000_s1622"/>
                </a:ext>
                <a:ext uri="{FF2B5EF4-FFF2-40B4-BE49-F238E27FC236}">
                  <a16:creationId xmlns:a16="http://schemas.microsoft.com/office/drawing/2014/main" id="{00000000-0008-0000-0100-00006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898</xdr:row>
          <xdr:rowOff>0</xdr:rowOff>
        </xdr:from>
        <xdr:to>
          <xdr:col>10</xdr:col>
          <xdr:colOff>0</xdr:colOff>
          <xdr:row>899</xdr:row>
          <xdr:rowOff>0</xdr:rowOff>
        </xdr:to>
        <xdr:sp macro="" textlink="">
          <xdr:nvSpPr>
            <xdr:cNvPr id="1623" name="Button 599" hidden="1">
              <a:extLst>
                <a:ext uri="{63B3BB69-23CF-44E3-9099-C40C66FF867C}">
                  <a14:compatExt spid="_x0000_s1623"/>
                </a:ext>
                <a:ext uri="{FF2B5EF4-FFF2-40B4-BE49-F238E27FC236}">
                  <a16:creationId xmlns:a16="http://schemas.microsoft.com/office/drawing/2014/main" id="{00000000-0008-0000-0100-00006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899</xdr:row>
          <xdr:rowOff>0</xdr:rowOff>
        </xdr:from>
        <xdr:to>
          <xdr:col>10</xdr:col>
          <xdr:colOff>0</xdr:colOff>
          <xdr:row>900</xdr:row>
          <xdr:rowOff>0</xdr:rowOff>
        </xdr:to>
        <xdr:sp macro="" textlink="">
          <xdr:nvSpPr>
            <xdr:cNvPr id="1624" name="Button 600" hidden="1">
              <a:extLst>
                <a:ext uri="{63B3BB69-23CF-44E3-9099-C40C66FF867C}">
                  <a14:compatExt spid="_x0000_s1624"/>
                </a:ext>
                <a:ext uri="{FF2B5EF4-FFF2-40B4-BE49-F238E27FC236}">
                  <a16:creationId xmlns:a16="http://schemas.microsoft.com/office/drawing/2014/main" id="{00000000-0008-0000-0100-00006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900</xdr:row>
          <xdr:rowOff>0</xdr:rowOff>
        </xdr:from>
        <xdr:to>
          <xdr:col>10</xdr:col>
          <xdr:colOff>0</xdr:colOff>
          <xdr:row>901</xdr:row>
          <xdr:rowOff>0</xdr:rowOff>
        </xdr:to>
        <xdr:sp macro="" textlink="">
          <xdr:nvSpPr>
            <xdr:cNvPr id="1625" name="Button 601" hidden="1">
              <a:extLst>
                <a:ext uri="{63B3BB69-23CF-44E3-9099-C40C66FF867C}">
                  <a14:compatExt spid="_x0000_s1625"/>
                </a:ext>
                <a:ext uri="{FF2B5EF4-FFF2-40B4-BE49-F238E27FC236}">
                  <a16:creationId xmlns:a16="http://schemas.microsoft.com/office/drawing/2014/main" id="{00000000-0008-0000-0100-00007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901</xdr:row>
          <xdr:rowOff>0</xdr:rowOff>
        </xdr:from>
        <xdr:to>
          <xdr:col>10</xdr:col>
          <xdr:colOff>0</xdr:colOff>
          <xdr:row>902</xdr:row>
          <xdr:rowOff>0</xdr:rowOff>
        </xdr:to>
        <xdr:sp macro="" textlink="">
          <xdr:nvSpPr>
            <xdr:cNvPr id="1626" name="Button 602" hidden="1">
              <a:extLst>
                <a:ext uri="{63B3BB69-23CF-44E3-9099-C40C66FF867C}">
                  <a14:compatExt spid="_x0000_s1626"/>
                </a:ext>
                <a:ext uri="{FF2B5EF4-FFF2-40B4-BE49-F238E27FC236}">
                  <a16:creationId xmlns:a16="http://schemas.microsoft.com/office/drawing/2014/main" id="{00000000-0008-0000-0100-00007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902</xdr:row>
          <xdr:rowOff>0</xdr:rowOff>
        </xdr:from>
        <xdr:to>
          <xdr:col>10</xdr:col>
          <xdr:colOff>0</xdr:colOff>
          <xdr:row>903</xdr:row>
          <xdr:rowOff>0</xdr:rowOff>
        </xdr:to>
        <xdr:sp macro="" textlink="">
          <xdr:nvSpPr>
            <xdr:cNvPr id="1627" name="Button 603" hidden="1">
              <a:extLst>
                <a:ext uri="{63B3BB69-23CF-44E3-9099-C40C66FF867C}">
                  <a14:compatExt spid="_x0000_s1627"/>
                </a:ext>
                <a:ext uri="{FF2B5EF4-FFF2-40B4-BE49-F238E27FC236}">
                  <a16:creationId xmlns:a16="http://schemas.microsoft.com/office/drawing/2014/main" id="{00000000-0008-0000-0100-00007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912</xdr:row>
          <xdr:rowOff>0</xdr:rowOff>
        </xdr:from>
        <xdr:to>
          <xdr:col>10</xdr:col>
          <xdr:colOff>0</xdr:colOff>
          <xdr:row>913</xdr:row>
          <xdr:rowOff>0</xdr:rowOff>
        </xdr:to>
        <xdr:sp macro="" textlink="">
          <xdr:nvSpPr>
            <xdr:cNvPr id="1628" name="Button 604" hidden="1">
              <a:extLst>
                <a:ext uri="{63B3BB69-23CF-44E3-9099-C40C66FF867C}">
                  <a14:compatExt spid="_x0000_s1628"/>
                </a:ext>
                <a:ext uri="{FF2B5EF4-FFF2-40B4-BE49-F238E27FC236}">
                  <a16:creationId xmlns:a16="http://schemas.microsoft.com/office/drawing/2014/main" id="{00000000-0008-0000-0100-000088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913</xdr:row>
          <xdr:rowOff>0</xdr:rowOff>
        </xdr:from>
        <xdr:to>
          <xdr:col>10</xdr:col>
          <xdr:colOff>0</xdr:colOff>
          <xdr:row>914</xdr:row>
          <xdr:rowOff>0</xdr:rowOff>
        </xdr:to>
        <xdr:sp macro="" textlink="">
          <xdr:nvSpPr>
            <xdr:cNvPr id="1629" name="Button 605" hidden="1">
              <a:extLst>
                <a:ext uri="{63B3BB69-23CF-44E3-9099-C40C66FF867C}">
                  <a14:compatExt spid="_x0000_s1629"/>
                </a:ext>
                <a:ext uri="{FF2B5EF4-FFF2-40B4-BE49-F238E27FC236}">
                  <a16:creationId xmlns:a16="http://schemas.microsoft.com/office/drawing/2014/main" id="{00000000-0008-0000-0100-00008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905</xdr:row>
          <xdr:rowOff>0</xdr:rowOff>
        </xdr:from>
        <xdr:to>
          <xdr:col>10</xdr:col>
          <xdr:colOff>0</xdr:colOff>
          <xdr:row>906</xdr:row>
          <xdr:rowOff>0</xdr:rowOff>
        </xdr:to>
        <xdr:sp macro="" textlink="">
          <xdr:nvSpPr>
            <xdr:cNvPr id="1630" name="Button 606" hidden="1">
              <a:extLst>
                <a:ext uri="{63B3BB69-23CF-44E3-9099-C40C66FF867C}">
                  <a14:compatExt spid="_x0000_s1630"/>
                </a:ext>
                <a:ext uri="{FF2B5EF4-FFF2-40B4-BE49-F238E27FC236}">
                  <a16:creationId xmlns:a16="http://schemas.microsoft.com/office/drawing/2014/main" id="{00000000-0008-0000-0100-00008A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914</xdr:row>
          <xdr:rowOff>0</xdr:rowOff>
        </xdr:from>
        <xdr:to>
          <xdr:col>10</xdr:col>
          <xdr:colOff>0</xdr:colOff>
          <xdr:row>915</xdr:row>
          <xdr:rowOff>0</xdr:rowOff>
        </xdr:to>
        <xdr:sp macro="" textlink="">
          <xdr:nvSpPr>
            <xdr:cNvPr id="1631" name="Button 607" hidden="1">
              <a:extLst>
                <a:ext uri="{63B3BB69-23CF-44E3-9099-C40C66FF867C}">
                  <a14:compatExt spid="_x0000_s1631"/>
                </a:ext>
                <a:ext uri="{FF2B5EF4-FFF2-40B4-BE49-F238E27FC236}">
                  <a16:creationId xmlns:a16="http://schemas.microsoft.com/office/drawing/2014/main" id="{00000000-0008-0000-0100-00008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915</xdr:row>
          <xdr:rowOff>0</xdr:rowOff>
        </xdr:from>
        <xdr:to>
          <xdr:col>10</xdr:col>
          <xdr:colOff>0</xdr:colOff>
          <xdr:row>916</xdr:row>
          <xdr:rowOff>0</xdr:rowOff>
        </xdr:to>
        <xdr:sp macro="" textlink="">
          <xdr:nvSpPr>
            <xdr:cNvPr id="1632" name="Button 608" hidden="1">
              <a:extLst>
                <a:ext uri="{63B3BB69-23CF-44E3-9099-C40C66FF867C}">
                  <a14:compatExt spid="_x0000_s1632"/>
                </a:ext>
                <a:ext uri="{FF2B5EF4-FFF2-40B4-BE49-F238E27FC236}">
                  <a16:creationId xmlns:a16="http://schemas.microsoft.com/office/drawing/2014/main" id="{00000000-0008-0000-0100-00008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916</xdr:row>
          <xdr:rowOff>0</xdr:rowOff>
        </xdr:from>
        <xdr:to>
          <xdr:col>10</xdr:col>
          <xdr:colOff>0</xdr:colOff>
          <xdr:row>917</xdr:row>
          <xdr:rowOff>0</xdr:rowOff>
        </xdr:to>
        <xdr:sp macro="" textlink="">
          <xdr:nvSpPr>
            <xdr:cNvPr id="1633" name="Button 609" hidden="1">
              <a:extLst>
                <a:ext uri="{63B3BB69-23CF-44E3-9099-C40C66FF867C}">
                  <a14:compatExt spid="_x0000_s1633"/>
                </a:ext>
                <a:ext uri="{FF2B5EF4-FFF2-40B4-BE49-F238E27FC236}">
                  <a16:creationId xmlns:a16="http://schemas.microsoft.com/office/drawing/2014/main" id="{00000000-0008-0000-0100-00008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917</xdr:row>
          <xdr:rowOff>0</xdr:rowOff>
        </xdr:from>
        <xdr:to>
          <xdr:col>10</xdr:col>
          <xdr:colOff>0</xdr:colOff>
          <xdr:row>918</xdr:row>
          <xdr:rowOff>0</xdr:rowOff>
        </xdr:to>
        <xdr:sp macro="" textlink="">
          <xdr:nvSpPr>
            <xdr:cNvPr id="1634" name="Button 610" hidden="1">
              <a:extLst>
                <a:ext uri="{63B3BB69-23CF-44E3-9099-C40C66FF867C}">
                  <a14:compatExt spid="_x0000_s1634"/>
                </a:ext>
                <a:ext uri="{FF2B5EF4-FFF2-40B4-BE49-F238E27FC236}">
                  <a16:creationId xmlns:a16="http://schemas.microsoft.com/office/drawing/2014/main" id="{00000000-0008-0000-0100-00008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918</xdr:row>
          <xdr:rowOff>0</xdr:rowOff>
        </xdr:from>
        <xdr:to>
          <xdr:col>10</xdr:col>
          <xdr:colOff>0</xdr:colOff>
          <xdr:row>919</xdr:row>
          <xdr:rowOff>0</xdr:rowOff>
        </xdr:to>
        <xdr:sp macro="" textlink="">
          <xdr:nvSpPr>
            <xdr:cNvPr id="1635" name="Button 611" hidden="1">
              <a:extLst>
                <a:ext uri="{63B3BB69-23CF-44E3-9099-C40C66FF867C}">
                  <a14:compatExt spid="_x0000_s1635"/>
                </a:ext>
                <a:ext uri="{FF2B5EF4-FFF2-40B4-BE49-F238E27FC236}">
                  <a16:creationId xmlns:a16="http://schemas.microsoft.com/office/drawing/2014/main" id="{00000000-0008-0000-0100-00008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919</xdr:row>
          <xdr:rowOff>0</xdr:rowOff>
        </xdr:from>
        <xdr:to>
          <xdr:col>10</xdr:col>
          <xdr:colOff>0</xdr:colOff>
          <xdr:row>920</xdr:row>
          <xdr:rowOff>0</xdr:rowOff>
        </xdr:to>
        <xdr:sp macro="" textlink="">
          <xdr:nvSpPr>
            <xdr:cNvPr id="1636" name="Button 612" hidden="1">
              <a:extLst>
                <a:ext uri="{63B3BB69-23CF-44E3-9099-C40C66FF867C}">
                  <a14:compatExt spid="_x0000_s1636"/>
                </a:ext>
                <a:ext uri="{FF2B5EF4-FFF2-40B4-BE49-F238E27FC236}">
                  <a16:creationId xmlns:a16="http://schemas.microsoft.com/office/drawing/2014/main" id="{00000000-0008-0000-0100-00009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920</xdr:row>
          <xdr:rowOff>0</xdr:rowOff>
        </xdr:from>
        <xdr:to>
          <xdr:col>10</xdr:col>
          <xdr:colOff>0</xdr:colOff>
          <xdr:row>921</xdr:row>
          <xdr:rowOff>0</xdr:rowOff>
        </xdr:to>
        <xdr:sp macro="" textlink="">
          <xdr:nvSpPr>
            <xdr:cNvPr id="1637" name="Button 613" hidden="1">
              <a:extLst>
                <a:ext uri="{63B3BB69-23CF-44E3-9099-C40C66FF867C}">
                  <a14:compatExt spid="_x0000_s1637"/>
                </a:ext>
                <a:ext uri="{FF2B5EF4-FFF2-40B4-BE49-F238E27FC236}">
                  <a16:creationId xmlns:a16="http://schemas.microsoft.com/office/drawing/2014/main" id="{00000000-0008-0000-0100-00009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921</xdr:row>
          <xdr:rowOff>0</xdr:rowOff>
        </xdr:from>
        <xdr:to>
          <xdr:col>10</xdr:col>
          <xdr:colOff>0</xdr:colOff>
          <xdr:row>922</xdr:row>
          <xdr:rowOff>0</xdr:rowOff>
        </xdr:to>
        <xdr:sp macro="" textlink="">
          <xdr:nvSpPr>
            <xdr:cNvPr id="1638" name="Button 614" hidden="1">
              <a:extLst>
                <a:ext uri="{63B3BB69-23CF-44E3-9099-C40C66FF867C}">
                  <a14:compatExt spid="_x0000_s1638"/>
                </a:ext>
                <a:ext uri="{FF2B5EF4-FFF2-40B4-BE49-F238E27FC236}">
                  <a16:creationId xmlns:a16="http://schemas.microsoft.com/office/drawing/2014/main" id="{00000000-0008-0000-0100-00009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922</xdr:row>
          <xdr:rowOff>0</xdr:rowOff>
        </xdr:from>
        <xdr:to>
          <xdr:col>10</xdr:col>
          <xdr:colOff>0</xdr:colOff>
          <xdr:row>923</xdr:row>
          <xdr:rowOff>0</xdr:rowOff>
        </xdr:to>
        <xdr:sp macro="" textlink="">
          <xdr:nvSpPr>
            <xdr:cNvPr id="1639" name="Button 615" hidden="1">
              <a:extLst>
                <a:ext uri="{63B3BB69-23CF-44E3-9099-C40C66FF867C}">
                  <a14:compatExt spid="_x0000_s1639"/>
                </a:ext>
                <a:ext uri="{FF2B5EF4-FFF2-40B4-BE49-F238E27FC236}">
                  <a16:creationId xmlns:a16="http://schemas.microsoft.com/office/drawing/2014/main" id="{00000000-0008-0000-0100-00009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960</xdr:row>
          <xdr:rowOff>0</xdr:rowOff>
        </xdr:from>
        <xdr:to>
          <xdr:col>10</xdr:col>
          <xdr:colOff>0</xdr:colOff>
          <xdr:row>961</xdr:row>
          <xdr:rowOff>0</xdr:rowOff>
        </xdr:to>
        <xdr:sp macro="" textlink="">
          <xdr:nvSpPr>
            <xdr:cNvPr id="1640" name="Button 616" hidden="1">
              <a:extLst>
                <a:ext uri="{63B3BB69-23CF-44E3-9099-C40C66FF867C}">
                  <a14:compatExt spid="_x0000_s1640"/>
                </a:ext>
                <a:ext uri="{FF2B5EF4-FFF2-40B4-BE49-F238E27FC236}">
                  <a16:creationId xmlns:a16="http://schemas.microsoft.com/office/drawing/2014/main" id="{00000000-0008-0000-0100-0000A6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953</xdr:row>
          <xdr:rowOff>0</xdr:rowOff>
        </xdr:from>
        <xdr:to>
          <xdr:col>10</xdr:col>
          <xdr:colOff>0</xdr:colOff>
          <xdr:row>954</xdr:row>
          <xdr:rowOff>0</xdr:rowOff>
        </xdr:to>
        <xdr:sp macro="" textlink="">
          <xdr:nvSpPr>
            <xdr:cNvPr id="1641" name="Button 617" hidden="1">
              <a:extLst>
                <a:ext uri="{63B3BB69-23CF-44E3-9099-C40C66FF867C}">
                  <a14:compatExt spid="_x0000_s1641"/>
                </a:ext>
                <a:ext uri="{FF2B5EF4-FFF2-40B4-BE49-F238E27FC236}">
                  <a16:creationId xmlns:a16="http://schemas.microsoft.com/office/drawing/2014/main" id="{00000000-0008-0000-0100-0000A8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923</xdr:row>
          <xdr:rowOff>0</xdr:rowOff>
        </xdr:from>
        <xdr:to>
          <xdr:col>10</xdr:col>
          <xdr:colOff>0</xdr:colOff>
          <xdr:row>924</xdr:row>
          <xdr:rowOff>0</xdr:rowOff>
        </xdr:to>
        <xdr:sp macro="" textlink="">
          <xdr:nvSpPr>
            <xdr:cNvPr id="1642" name="Button 618" hidden="1">
              <a:extLst>
                <a:ext uri="{63B3BB69-23CF-44E3-9099-C40C66FF867C}">
                  <a14:compatExt spid="_x0000_s1642"/>
                </a:ext>
                <a:ext uri="{FF2B5EF4-FFF2-40B4-BE49-F238E27FC236}">
                  <a16:creationId xmlns:a16="http://schemas.microsoft.com/office/drawing/2014/main" id="{00000000-0008-0000-0100-0000A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924</xdr:row>
          <xdr:rowOff>0</xdr:rowOff>
        </xdr:from>
        <xdr:to>
          <xdr:col>10</xdr:col>
          <xdr:colOff>0</xdr:colOff>
          <xdr:row>925</xdr:row>
          <xdr:rowOff>0</xdr:rowOff>
        </xdr:to>
        <xdr:sp macro="" textlink="">
          <xdr:nvSpPr>
            <xdr:cNvPr id="1643" name="Button 619" hidden="1">
              <a:extLst>
                <a:ext uri="{63B3BB69-23CF-44E3-9099-C40C66FF867C}">
                  <a14:compatExt spid="_x0000_s1643"/>
                </a:ext>
                <a:ext uri="{FF2B5EF4-FFF2-40B4-BE49-F238E27FC236}">
                  <a16:creationId xmlns:a16="http://schemas.microsoft.com/office/drawing/2014/main" id="{00000000-0008-0000-0100-0000A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925</xdr:row>
          <xdr:rowOff>0</xdr:rowOff>
        </xdr:from>
        <xdr:to>
          <xdr:col>10</xdr:col>
          <xdr:colOff>0</xdr:colOff>
          <xdr:row>926</xdr:row>
          <xdr:rowOff>0</xdr:rowOff>
        </xdr:to>
        <xdr:sp macro="" textlink="">
          <xdr:nvSpPr>
            <xdr:cNvPr id="1644" name="Button 620" hidden="1">
              <a:extLst>
                <a:ext uri="{63B3BB69-23CF-44E3-9099-C40C66FF867C}">
                  <a14:compatExt spid="_x0000_s1644"/>
                </a:ext>
                <a:ext uri="{FF2B5EF4-FFF2-40B4-BE49-F238E27FC236}">
                  <a16:creationId xmlns:a16="http://schemas.microsoft.com/office/drawing/2014/main" id="{00000000-0008-0000-0100-0000A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926</xdr:row>
          <xdr:rowOff>0</xdr:rowOff>
        </xdr:from>
        <xdr:to>
          <xdr:col>10</xdr:col>
          <xdr:colOff>0</xdr:colOff>
          <xdr:row>927</xdr:row>
          <xdr:rowOff>0</xdr:rowOff>
        </xdr:to>
        <xdr:sp macro="" textlink="">
          <xdr:nvSpPr>
            <xdr:cNvPr id="1645" name="Button 621" hidden="1">
              <a:extLst>
                <a:ext uri="{63B3BB69-23CF-44E3-9099-C40C66FF867C}">
                  <a14:compatExt spid="_x0000_s1645"/>
                </a:ext>
                <a:ext uri="{FF2B5EF4-FFF2-40B4-BE49-F238E27FC236}">
                  <a16:creationId xmlns:a16="http://schemas.microsoft.com/office/drawing/2014/main" id="{00000000-0008-0000-0100-0000A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927</xdr:row>
          <xdr:rowOff>0</xdr:rowOff>
        </xdr:from>
        <xdr:to>
          <xdr:col>10</xdr:col>
          <xdr:colOff>0</xdr:colOff>
          <xdr:row>928</xdr:row>
          <xdr:rowOff>0</xdr:rowOff>
        </xdr:to>
        <xdr:sp macro="" textlink="">
          <xdr:nvSpPr>
            <xdr:cNvPr id="1646" name="Button 622" hidden="1">
              <a:extLst>
                <a:ext uri="{63B3BB69-23CF-44E3-9099-C40C66FF867C}">
                  <a14:compatExt spid="_x0000_s1646"/>
                </a:ext>
                <a:ext uri="{FF2B5EF4-FFF2-40B4-BE49-F238E27FC236}">
                  <a16:creationId xmlns:a16="http://schemas.microsoft.com/office/drawing/2014/main" id="{00000000-0008-0000-0100-0000A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928</xdr:row>
          <xdr:rowOff>0</xdr:rowOff>
        </xdr:from>
        <xdr:to>
          <xdr:col>10</xdr:col>
          <xdr:colOff>0</xdr:colOff>
          <xdr:row>929</xdr:row>
          <xdr:rowOff>0</xdr:rowOff>
        </xdr:to>
        <xdr:sp macro="" textlink="">
          <xdr:nvSpPr>
            <xdr:cNvPr id="1647" name="Button 623" hidden="1">
              <a:extLst>
                <a:ext uri="{63B3BB69-23CF-44E3-9099-C40C66FF867C}">
                  <a14:compatExt spid="_x0000_s1647"/>
                </a:ext>
                <a:ext uri="{FF2B5EF4-FFF2-40B4-BE49-F238E27FC236}">
                  <a16:creationId xmlns:a16="http://schemas.microsoft.com/office/drawing/2014/main" id="{00000000-0008-0000-0100-0000A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929</xdr:row>
          <xdr:rowOff>0</xdr:rowOff>
        </xdr:from>
        <xdr:to>
          <xdr:col>10</xdr:col>
          <xdr:colOff>0</xdr:colOff>
          <xdr:row>930</xdr:row>
          <xdr:rowOff>0</xdr:rowOff>
        </xdr:to>
        <xdr:sp macro="" textlink="">
          <xdr:nvSpPr>
            <xdr:cNvPr id="1648" name="Button 624" hidden="1">
              <a:extLst>
                <a:ext uri="{63B3BB69-23CF-44E3-9099-C40C66FF867C}">
                  <a14:compatExt spid="_x0000_s1648"/>
                </a:ext>
                <a:ext uri="{FF2B5EF4-FFF2-40B4-BE49-F238E27FC236}">
                  <a16:creationId xmlns:a16="http://schemas.microsoft.com/office/drawing/2014/main" id="{00000000-0008-0000-0100-0000A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930</xdr:row>
          <xdr:rowOff>0</xdr:rowOff>
        </xdr:from>
        <xdr:to>
          <xdr:col>10</xdr:col>
          <xdr:colOff>0</xdr:colOff>
          <xdr:row>931</xdr:row>
          <xdr:rowOff>0</xdr:rowOff>
        </xdr:to>
        <xdr:sp macro="" textlink="">
          <xdr:nvSpPr>
            <xdr:cNvPr id="1649" name="Button 625" hidden="1">
              <a:extLst>
                <a:ext uri="{63B3BB69-23CF-44E3-9099-C40C66FF867C}">
                  <a14:compatExt spid="_x0000_s1649"/>
                </a:ext>
                <a:ext uri="{FF2B5EF4-FFF2-40B4-BE49-F238E27FC236}">
                  <a16:creationId xmlns:a16="http://schemas.microsoft.com/office/drawing/2014/main" id="{00000000-0008-0000-0100-0000B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931</xdr:row>
          <xdr:rowOff>0</xdr:rowOff>
        </xdr:from>
        <xdr:to>
          <xdr:col>10</xdr:col>
          <xdr:colOff>0</xdr:colOff>
          <xdr:row>932</xdr:row>
          <xdr:rowOff>0</xdr:rowOff>
        </xdr:to>
        <xdr:sp macro="" textlink="">
          <xdr:nvSpPr>
            <xdr:cNvPr id="1650" name="Button 626" hidden="1">
              <a:extLst>
                <a:ext uri="{63B3BB69-23CF-44E3-9099-C40C66FF867C}">
                  <a14:compatExt spid="_x0000_s1650"/>
                </a:ext>
                <a:ext uri="{FF2B5EF4-FFF2-40B4-BE49-F238E27FC236}">
                  <a16:creationId xmlns:a16="http://schemas.microsoft.com/office/drawing/2014/main" id="{00000000-0008-0000-0100-0000B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932</xdr:row>
          <xdr:rowOff>0</xdr:rowOff>
        </xdr:from>
        <xdr:to>
          <xdr:col>10</xdr:col>
          <xdr:colOff>0</xdr:colOff>
          <xdr:row>933</xdr:row>
          <xdr:rowOff>0</xdr:rowOff>
        </xdr:to>
        <xdr:sp macro="" textlink="">
          <xdr:nvSpPr>
            <xdr:cNvPr id="1651" name="Button 627" hidden="1">
              <a:extLst>
                <a:ext uri="{63B3BB69-23CF-44E3-9099-C40C66FF867C}">
                  <a14:compatExt spid="_x0000_s1651"/>
                </a:ext>
                <a:ext uri="{FF2B5EF4-FFF2-40B4-BE49-F238E27FC236}">
                  <a16:creationId xmlns:a16="http://schemas.microsoft.com/office/drawing/2014/main" id="{00000000-0008-0000-0100-0000B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933</xdr:row>
          <xdr:rowOff>0</xdr:rowOff>
        </xdr:from>
        <xdr:to>
          <xdr:col>10</xdr:col>
          <xdr:colOff>0</xdr:colOff>
          <xdr:row>934</xdr:row>
          <xdr:rowOff>0</xdr:rowOff>
        </xdr:to>
        <xdr:sp macro="" textlink="">
          <xdr:nvSpPr>
            <xdr:cNvPr id="1652" name="Button 628" hidden="1">
              <a:extLst>
                <a:ext uri="{63B3BB69-23CF-44E3-9099-C40C66FF867C}">
                  <a14:compatExt spid="_x0000_s1652"/>
                </a:ext>
                <a:ext uri="{FF2B5EF4-FFF2-40B4-BE49-F238E27FC236}">
                  <a16:creationId xmlns:a16="http://schemas.microsoft.com/office/drawing/2014/main" id="{00000000-0008-0000-0100-0000B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934</xdr:row>
          <xdr:rowOff>0</xdr:rowOff>
        </xdr:from>
        <xdr:to>
          <xdr:col>10</xdr:col>
          <xdr:colOff>0</xdr:colOff>
          <xdr:row>935</xdr:row>
          <xdr:rowOff>0</xdr:rowOff>
        </xdr:to>
        <xdr:sp macro="" textlink="">
          <xdr:nvSpPr>
            <xdr:cNvPr id="1653" name="Button 629" hidden="1">
              <a:extLst>
                <a:ext uri="{63B3BB69-23CF-44E3-9099-C40C66FF867C}">
                  <a14:compatExt spid="_x0000_s1653"/>
                </a:ext>
                <a:ext uri="{FF2B5EF4-FFF2-40B4-BE49-F238E27FC236}">
                  <a16:creationId xmlns:a16="http://schemas.microsoft.com/office/drawing/2014/main" id="{00000000-0008-0000-0100-0000B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935</xdr:row>
          <xdr:rowOff>0</xdr:rowOff>
        </xdr:from>
        <xdr:to>
          <xdr:col>10</xdr:col>
          <xdr:colOff>0</xdr:colOff>
          <xdr:row>936</xdr:row>
          <xdr:rowOff>0</xdr:rowOff>
        </xdr:to>
        <xdr:sp macro="" textlink="">
          <xdr:nvSpPr>
            <xdr:cNvPr id="1654" name="Button 630" hidden="1">
              <a:extLst>
                <a:ext uri="{63B3BB69-23CF-44E3-9099-C40C66FF867C}">
                  <a14:compatExt spid="_x0000_s1654"/>
                </a:ext>
                <a:ext uri="{FF2B5EF4-FFF2-40B4-BE49-F238E27FC236}">
                  <a16:creationId xmlns:a16="http://schemas.microsoft.com/office/drawing/2014/main" id="{00000000-0008-0000-0100-0000B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936</xdr:row>
          <xdr:rowOff>0</xdr:rowOff>
        </xdr:from>
        <xdr:to>
          <xdr:col>10</xdr:col>
          <xdr:colOff>0</xdr:colOff>
          <xdr:row>937</xdr:row>
          <xdr:rowOff>0</xdr:rowOff>
        </xdr:to>
        <xdr:sp macro="" textlink="">
          <xdr:nvSpPr>
            <xdr:cNvPr id="1655" name="Button 631" hidden="1">
              <a:extLst>
                <a:ext uri="{63B3BB69-23CF-44E3-9099-C40C66FF867C}">
                  <a14:compatExt spid="_x0000_s1655"/>
                </a:ext>
                <a:ext uri="{FF2B5EF4-FFF2-40B4-BE49-F238E27FC236}">
                  <a16:creationId xmlns:a16="http://schemas.microsoft.com/office/drawing/2014/main" id="{00000000-0008-0000-0100-0000B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937</xdr:row>
          <xdr:rowOff>0</xdr:rowOff>
        </xdr:from>
        <xdr:to>
          <xdr:col>10</xdr:col>
          <xdr:colOff>0</xdr:colOff>
          <xdr:row>938</xdr:row>
          <xdr:rowOff>0</xdr:rowOff>
        </xdr:to>
        <xdr:sp macro="" textlink="">
          <xdr:nvSpPr>
            <xdr:cNvPr id="1656" name="Button 632" hidden="1">
              <a:extLst>
                <a:ext uri="{63B3BB69-23CF-44E3-9099-C40C66FF867C}">
                  <a14:compatExt spid="_x0000_s1656"/>
                </a:ext>
                <a:ext uri="{FF2B5EF4-FFF2-40B4-BE49-F238E27FC236}">
                  <a16:creationId xmlns:a16="http://schemas.microsoft.com/office/drawing/2014/main" id="{00000000-0008-0000-0100-0000B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938</xdr:row>
          <xdr:rowOff>0</xdr:rowOff>
        </xdr:from>
        <xdr:to>
          <xdr:col>10</xdr:col>
          <xdr:colOff>0</xdr:colOff>
          <xdr:row>939</xdr:row>
          <xdr:rowOff>0</xdr:rowOff>
        </xdr:to>
        <xdr:sp macro="" textlink="">
          <xdr:nvSpPr>
            <xdr:cNvPr id="1657" name="Button 633" hidden="1">
              <a:extLst>
                <a:ext uri="{63B3BB69-23CF-44E3-9099-C40C66FF867C}">
                  <a14:compatExt spid="_x0000_s1657"/>
                </a:ext>
                <a:ext uri="{FF2B5EF4-FFF2-40B4-BE49-F238E27FC236}">
                  <a16:creationId xmlns:a16="http://schemas.microsoft.com/office/drawing/2014/main" id="{00000000-0008-0000-0100-0000B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939</xdr:row>
          <xdr:rowOff>0</xdr:rowOff>
        </xdr:from>
        <xdr:to>
          <xdr:col>10</xdr:col>
          <xdr:colOff>0</xdr:colOff>
          <xdr:row>940</xdr:row>
          <xdr:rowOff>0</xdr:rowOff>
        </xdr:to>
        <xdr:sp macro="" textlink="">
          <xdr:nvSpPr>
            <xdr:cNvPr id="1658" name="Button 634" hidden="1">
              <a:extLst>
                <a:ext uri="{63B3BB69-23CF-44E3-9099-C40C66FF867C}">
                  <a14:compatExt spid="_x0000_s1658"/>
                </a:ext>
                <a:ext uri="{FF2B5EF4-FFF2-40B4-BE49-F238E27FC236}">
                  <a16:creationId xmlns:a16="http://schemas.microsoft.com/office/drawing/2014/main" id="{00000000-0008-0000-0100-0000B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940</xdr:row>
          <xdr:rowOff>0</xdr:rowOff>
        </xdr:from>
        <xdr:to>
          <xdr:col>10</xdr:col>
          <xdr:colOff>0</xdr:colOff>
          <xdr:row>941</xdr:row>
          <xdr:rowOff>0</xdr:rowOff>
        </xdr:to>
        <xdr:sp macro="" textlink="">
          <xdr:nvSpPr>
            <xdr:cNvPr id="1659" name="Button 635" hidden="1">
              <a:extLst>
                <a:ext uri="{63B3BB69-23CF-44E3-9099-C40C66FF867C}">
                  <a14:compatExt spid="_x0000_s1659"/>
                </a:ext>
                <a:ext uri="{FF2B5EF4-FFF2-40B4-BE49-F238E27FC236}">
                  <a16:creationId xmlns:a16="http://schemas.microsoft.com/office/drawing/2014/main" id="{00000000-0008-0000-0100-0000B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941</xdr:row>
          <xdr:rowOff>0</xdr:rowOff>
        </xdr:from>
        <xdr:to>
          <xdr:col>10</xdr:col>
          <xdr:colOff>0</xdr:colOff>
          <xdr:row>942</xdr:row>
          <xdr:rowOff>0</xdr:rowOff>
        </xdr:to>
        <xdr:sp macro="" textlink="">
          <xdr:nvSpPr>
            <xdr:cNvPr id="1660" name="Button 636" hidden="1">
              <a:extLst>
                <a:ext uri="{63B3BB69-23CF-44E3-9099-C40C66FF867C}">
                  <a14:compatExt spid="_x0000_s1660"/>
                </a:ext>
                <a:ext uri="{FF2B5EF4-FFF2-40B4-BE49-F238E27FC236}">
                  <a16:creationId xmlns:a16="http://schemas.microsoft.com/office/drawing/2014/main" id="{00000000-0008-0000-0100-0000B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942</xdr:row>
          <xdr:rowOff>0</xdr:rowOff>
        </xdr:from>
        <xdr:to>
          <xdr:col>10</xdr:col>
          <xdr:colOff>0</xdr:colOff>
          <xdr:row>943</xdr:row>
          <xdr:rowOff>0</xdr:rowOff>
        </xdr:to>
        <xdr:sp macro="" textlink="">
          <xdr:nvSpPr>
            <xdr:cNvPr id="1661" name="Button 637" hidden="1">
              <a:extLst>
                <a:ext uri="{63B3BB69-23CF-44E3-9099-C40C66FF867C}">
                  <a14:compatExt spid="_x0000_s1661"/>
                </a:ext>
                <a:ext uri="{FF2B5EF4-FFF2-40B4-BE49-F238E27FC236}">
                  <a16:creationId xmlns:a16="http://schemas.microsoft.com/office/drawing/2014/main" id="{00000000-0008-0000-0100-0000B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943</xdr:row>
          <xdr:rowOff>0</xdr:rowOff>
        </xdr:from>
        <xdr:to>
          <xdr:col>10</xdr:col>
          <xdr:colOff>0</xdr:colOff>
          <xdr:row>944</xdr:row>
          <xdr:rowOff>0</xdr:rowOff>
        </xdr:to>
        <xdr:sp macro="" textlink="">
          <xdr:nvSpPr>
            <xdr:cNvPr id="1662" name="Button 638" hidden="1">
              <a:extLst>
                <a:ext uri="{63B3BB69-23CF-44E3-9099-C40C66FF867C}">
                  <a14:compatExt spid="_x0000_s1662"/>
                </a:ext>
                <a:ext uri="{FF2B5EF4-FFF2-40B4-BE49-F238E27FC236}">
                  <a16:creationId xmlns:a16="http://schemas.microsoft.com/office/drawing/2014/main" id="{00000000-0008-0000-0100-0000B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944</xdr:row>
          <xdr:rowOff>0</xdr:rowOff>
        </xdr:from>
        <xdr:to>
          <xdr:col>10</xdr:col>
          <xdr:colOff>0</xdr:colOff>
          <xdr:row>945</xdr:row>
          <xdr:rowOff>0</xdr:rowOff>
        </xdr:to>
        <xdr:sp macro="" textlink="">
          <xdr:nvSpPr>
            <xdr:cNvPr id="1663" name="Button 639" hidden="1">
              <a:extLst>
                <a:ext uri="{63B3BB69-23CF-44E3-9099-C40C66FF867C}">
                  <a14:compatExt spid="_x0000_s1663"/>
                </a:ext>
                <a:ext uri="{FF2B5EF4-FFF2-40B4-BE49-F238E27FC236}">
                  <a16:creationId xmlns:a16="http://schemas.microsoft.com/office/drawing/2014/main" id="{00000000-0008-0000-0100-0000B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945</xdr:row>
          <xdr:rowOff>0</xdr:rowOff>
        </xdr:from>
        <xdr:to>
          <xdr:col>10</xdr:col>
          <xdr:colOff>0</xdr:colOff>
          <xdr:row>946</xdr:row>
          <xdr:rowOff>0</xdr:rowOff>
        </xdr:to>
        <xdr:sp macro="" textlink="">
          <xdr:nvSpPr>
            <xdr:cNvPr id="1664" name="Button 640" hidden="1">
              <a:extLst>
                <a:ext uri="{63B3BB69-23CF-44E3-9099-C40C66FF867C}">
                  <a14:compatExt spid="_x0000_s1664"/>
                </a:ext>
                <a:ext uri="{FF2B5EF4-FFF2-40B4-BE49-F238E27FC236}">
                  <a16:creationId xmlns:a16="http://schemas.microsoft.com/office/drawing/2014/main" id="{00000000-0008-0000-0100-0000B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946</xdr:row>
          <xdr:rowOff>0</xdr:rowOff>
        </xdr:from>
        <xdr:to>
          <xdr:col>10</xdr:col>
          <xdr:colOff>0</xdr:colOff>
          <xdr:row>947</xdr:row>
          <xdr:rowOff>0</xdr:rowOff>
        </xdr:to>
        <xdr:sp macro="" textlink="">
          <xdr:nvSpPr>
            <xdr:cNvPr id="1665" name="Button 641" hidden="1">
              <a:extLst>
                <a:ext uri="{63B3BB69-23CF-44E3-9099-C40C66FF867C}">
                  <a14:compatExt spid="_x0000_s1665"/>
                </a:ext>
                <a:ext uri="{FF2B5EF4-FFF2-40B4-BE49-F238E27FC236}">
                  <a16:creationId xmlns:a16="http://schemas.microsoft.com/office/drawing/2014/main" id="{00000000-0008-0000-0100-0000C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947</xdr:row>
          <xdr:rowOff>0</xdr:rowOff>
        </xdr:from>
        <xdr:to>
          <xdr:col>10</xdr:col>
          <xdr:colOff>0</xdr:colOff>
          <xdr:row>948</xdr:row>
          <xdr:rowOff>0</xdr:rowOff>
        </xdr:to>
        <xdr:sp macro="" textlink="">
          <xdr:nvSpPr>
            <xdr:cNvPr id="1666" name="Button 642" hidden="1">
              <a:extLst>
                <a:ext uri="{63B3BB69-23CF-44E3-9099-C40C66FF867C}">
                  <a14:compatExt spid="_x0000_s1666"/>
                </a:ext>
                <a:ext uri="{FF2B5EF4-FFF2-40B4-BE49-F238E27FC236}">
                  <a16:creationId xmlns:a16="http://schemas.microsoft.com/office/drawing/2014/main" id="{00000000-0008-0000-0100-0000C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948</xdr:row>
          <xdr:rowOff>0</xdr:rowOff>
        </xdr:from>
        <xdr:to>
          <xdr:col>10</xdr:col>
          <xdr:colOff>0</xdr:colOff>
          <xdr:row>949</xdr:row>
          <xdr:rowOff>0</xdr:rowOff>
        </xdr:to>
        <xdr:sp macro="" textlink="">
          <xdr:nvSpPr>
            <xdr:cNvPr id="1667" name="Button 643" hidden="1">
              <a:extLst>
                <a:ext uri="{63B3BB69-23CF-44E3-9099-C40C66FF867C}">
                  <a14:compatExt spid="_x0000_s1667"/>
                </a:ext>
                <a:ext uri="{FF2B5EF4-FFF2-40B4-BE49-F238E27FC236}">
                  <a16:creationId xmlns:a16="http://schemas.microsoft.com/office/drawing/2014/main" id="{00000000-0008-0000-0100-0000C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949</xdr:row>
          <xdr:rowOff>0</xdr:rowOff>
        </xdr:from>
        <xdr:to>
          <xdr:col>10</xdr:col>
          <xdr:colOff>0</xdr:colOff>
          <xdr:row>950</xdr:row>
          <xdr:rowOff>0</xdr:rowOff>
        </xdr:to>
        <xdr:sp macro="" textlink="">
          <xdr:nvSpPr>
            <xdr:cNvPr id="1668" name="Button 644" hidden="1">
              <a:extLst>
                <a:ext uri="{63B3BB69-23CF-44E3-9099-C40C66FF867C}">
                  <a14:compatExt spid="_x0000_s1668"/>
                </a:ext>
                <a:ext uri="{FF2B5EF4-FFF2-40B4-BE49-F238E27FC236}">
                  <a16:creationId xmlns:a16="http://schemas.microsoft.com/office/drawing/2014/main" id="{00000000-0008-0000-0100-0000C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950</xdr:row>
          <xdr:rowOff>0</xdr:rowOff>
        </xdr:from>
        <xdr:to>
          <xdr:col>10</xdr:col>
          <xdr:colOff>0</xdr:colOff>
          <xdr:row>951</xdr:row>
          <xdr:rowOff>0</xdr:rowOff>
        </xdr:to>
        <xdr:sp macro="" textlink="">
          <xdr:nvSpPr>
            <xdr:cNvPr id="1669" name="Button 645" hidden="1">
              <a:extLst>
                <a:ext uri="{63B3BB69-23CF-44E3-9099-C40C66FF867C}">
                  <a14:compatExt spid="_x0000_s1669"/>
                </a:ext>
                <a:ext uri="{FF2B5EF4-FFF2-40B4-BE49-F238E27FC236}">
                  <a16:creationId xmlns:a16="http://schemas.microsoft.com/office/drawing/2014/main" id="{00000000-0008-0000-0100-0000C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961</xdr:row>
          <xdr:rowOff>0</xdr:rowOff>
        </xdr:from>
        <xdr:to>
          <xdr:col>10</xdr:col>
          <xdr:colOff>0</xdr:colOff>
          <xdr:row>962</xdr:row>
          <xdr:rowOff>0</xdr:rowOff>
        </xdr:to>
        <xdr:sp macro="" textlink="">
          <xdr:nvSpPr>
            <xdr:cNvPr id="1670" name="Button 646" hidden="1">
              <a:extLst>
                <a:ext uri="{63B3BB69-23CF-44E3-9099-C40C66FF867C}">
                  <a14:compatExt spid="_x0000_s1670"/>
                </a:ext>
                <a:ext uri="{FF2B5EF4-FFF2-40B4-BE49-F238E27FC236}">
                  <a16:creationId xmlns:a16="http://schemas.microsoft.com/office/drawing/2014/main" id="{00000000-0008-0000-0100-0000C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962</xdr:row>
          <xdr:rowOff>0</xdr:rowOff>
        </xdr:from>
        <xdr:to>
          <xdr:col>10</xdr:col>
          <xdr:colOff>0</xdr:colOff>
          <xdr:row>963</xdr:row>
          <xdr:rowOff>0</xdr:rowOff>
        </xdr:to>
        <xdr:sp macro="" textlink="">
          <xdr:nvSpPr>
            <xdr:cNvPr id="1671" name="Button 647" hidden="1">
              <a:extLst>
                <a:ext uri="{63B3BB69-23CF-44E3-9099-C40C66FF867C}">
                  <a14:compatExt spid="_x0000_s1671"/>
                </a:ext>
                <a:ext uri="{FF2B5EF4-FFF2-40B4-BE49-F238E27FC236}">
                  <a16:creationId xmlns:a16="http://schemas.microsoft.com/office/drawing/2014/main" id="{00000000-0008-0000-0100-0000C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963</xdr:row>
          <xdr:rowOff>0</xdr:rowOff>
        </xdr:from>
        <xdr:to>
          <xdr:col>10</xdr:col>
          <xdr:colOff>0</xdr:colOff>
          <xdr:row>964</xdr:row>
          <xdr:rowOff>0</xdr:rowOff>
        </xdr:to>
        <xdr:sp macro="" textlink="">
          <xdr:nvSpPr>
            <xdr:cNvPr id="1672" name="Button 648" hidden="1">
              <a:extLst>
                <a:ext uri="{63B3BB69-23CF-44E3-9099-C40C66FF867C}">
                  <a14:compatExt spid="_x0000_s1672"/>
                </a:ext>
                <a:ext uri="{FF2B5EF4-FFF2-40B4-BE49-F238E27FC236}">
                  <a16:creationId xmlns:a16="http://schemas.microsoft.com/office/drawing/2014/main" id="{00000000-0008-0000-0100-0000C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964</xdr:row>
          <xdr:rowOff>0</xdr:rowOff>
        </xdr:from>
        <xdr:to>
          <xdr:col>10</xdr:col>
          <xdr:colOff>0</xdr:colOff>
          <xdr:row>965</xdr:row>
          <xdr:rowOff>0</xdr:rowOff>
        </xdr:to>
        <xdr:sp macro="" textlink="">
          <xdr:nvSpPr>
            <xdr:cNvPr id="1673" name="Button 649" hidden="1">
              <a:extLst>
                <a:ext uri="{63B3BB69-23CF-44E3-9099-C40C66FF867C}">
                  <a14:compatExt spid="_x0000_s1673"/>
                </a:ext>
                <a:ext uri="{FF2B5EF4-FFF2-40B4-BE49-F238E27FC236}">
                  <a16:creationId xmlns:a16="http://schemas.microsoft.com/office/drawing/2014/main" id="{00000000-0008-0000-0100-0000C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965</xdr:row>
          <xdr:rowOff>0</xdr:rowOff>
        </xdr:from>
        <xdr:to>
          <xdr:col>10</xdr:col>
          <xdr:colOff>0</xdr:colOff>
          <xdr:row>966</xdr:row>
          <xdr:rowOff>0</xdr:rowOff>
        </xdr:to>
        <xdr:sp macro="" textlink="">
          <xdr:nvSpPr>
            <xdr:cNvPr id="1674" name="Button 650" hidden="1">
              <a:extLst>
                <a:ext uri="{63B3BB69-23CF-44E3-9099-C40C66FF867C}">
                  <a14:compatExt spid="_x0000_s1674"/>
                </a:ext>
                <a:ext uri="{FF2B5EF4-FFF2-40B4-BE49-F238E27FC236}">
                  <a16:creationId xmlns:a16="http://schemas.microsoft.com/office/drawing/2014/main" id="{00000000-0008-0000-0100-0000C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966</xdr:row>
          <xdr:rowOff>0</xdr:rowOff>
        </xdr:from>
        <xdr:to>
          <xdr:col>10</xdr:col>
          <xdr:colOff>0</xdr:colOff>
          <xdr:row>967</xdr:row>
          <xdr:rowOff>0</xdr:rowOff>
        </xdr:to>
        <xdr:sp macro="" textlink="">
          <xdr:nvSpPr>
            <xdr:cNvPr id="1675" name="Button 651" hidden="1">
              <a:extLst>
                <a:ext uri="{63B3BB69-23CF-44E3-9099-C40C66FF867C}">
                  <a14:compatExt spid="_x0000_s1675"/>
                </a:ext>
                <a:ext uri="{FF2B5EF4-FFF2-40B4-BE49-F238E27FC236}">
                  <a16:creationId xmlns:a16="http://schemas.microsoft.com/office/drawing/2014/main" id="{00000000-0008-0000-0100-0000C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967</xdr:row>
          <xdr:rowOff>0</xdr:rowOff>
        </xdr:from>
        <xdr:to>
          <xdr:col>10</xdr:col>
          <xdr:colOff>0</xdr:colOff>
          <xdr:row>968</xdr:row>
          <xdr:rowOff>0</xdr:rowOff>
        </xdr:to>
        <xdr:sp macro="" textlink="">
          <xdr:nvSpPr>
            <xdr:cNvPr id="1676" name="Button 652" hidden="1">
              <a:extLst>
                <a:ext uri="{63B3BB69-23CF-44E3-9099-C40C66FF867C}">
                  <a14:compatExt spid="_x0000_s1676"/>
                </a:ext>
                <a:ext uri="{FF2B5EF4-FFF2-40B4-BE49-F238E27FC236}">
                  <a16:creationId xmlns:a16="http://schemas.microsoft.com/office/drawing/2014/main" id="{00000000-0008-0000-0100-0000C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977</xdr:row>
          <xdr:rowOff>0</xdr:rowOff>
        </xdr:from>
        <xdr:to>
          <xdr:col>10</xdr:col>
          <xdr:colOff>0</xdr:colOff>
          <xdr:row>978</xdr:row>
          <xdr:rowOff>0</xdr:rowOff>
        </xdr:to>
        <xdr:sp macro="" textlink="">
          <xdr:nvSpPr>
            <xdr:cNvPr id="1677" name="Button 653" hidden="1">
              <a:extLst>
                <a:ext uri="{63B3BB69-23CF-44E3-9099-C40C66FF867C}">
                  <a14:compatExt spid="_x0000_s1677"/>
                </a:ext>
                <a:ext uri="{FF2B5EF4-FFF2-40B4-BE49-F238E27FC236}">
                  <a16:creationId xmlns:a16="http://schemas.microsoft.com/office/drawing/2014/main" id="{00000000-0008-0000-0100-0000E146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970</xdr:row>
          <xdr:rowOff>0</xdr:rowOff>
        </xdr:from>
        <xdr:to>
          <xdr:col>10</xdr:col>
          <xdr:colOff>0</xdr:colOff>
          <xdr:row>971</xdr:row>
          <xdr:rowOff>0</xdr:rowOff>
        </xdr:to>
        <xdr:sp macro="" textlink="">
          <xdr:nvSpPr>
            <xdr:cNvPr id="1678" name="Button 654" hidden="1">
              <a:extLst>
                <a:ext uri="{63B3BB69-23CF-44E3-9099-C40C66FF867C}">
                  <a14:compatExt spid="_x0000_s1678"/>
                </a:ext>
                <a:ext uri="{FF2B5EF4-FFF2-40B4-BE49-F238E27FC236}">
                  <a16:creationId xmlns:a16="http://schemas.microsoft.com/office/drawing/2014/main" id="{00000000-0008-0000-0100-0000E346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978</xdr:row>
          <xdr:rowOff>0</xdr:rowOff>
        </xdr:from>
        <xdr:to>
          <xdr:col>10</xdr:col>
          <xdr:colOff>0</xdr:colOff>
          <xdr:row>979</xdr:row>
          <xdr:rowOff>0</xdr:rowOff>
        </xdr:to>
        <xdr:sp macro="" textlink="">
          <xdr:nvSpPr>
            <xdr:cNvPr id="1679" name="Button 655" hidden="1">
              <a:extLst>
                <a:ext uri="{63B3BB69-23CF-44E3-9099-C40C66FF867C}">
                  <a14:compatExt spid="_x0000_s1679"/>
                </a:ext>
                <a:ext uri="{FF2B5EF4-FFF2-40B4-BE49-F238E27FC236}">
                  <a16:creationId xmlns:a16="http://schemas.microsoft.com/office/drawing/2014/main" id="{00000000-0008-0000-0100-0000E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979</xdr:row>
          <xdr:rowOff>0</xdr:rowOff>
        </xdr:from>
        <xdr:to>
          <xdr:col>10</xdr:col>
          <xdr:colOff>0</xdr:colOff>
          <xdr:row>980</xdr:row>
          <xdr:rowOff>0</xdr:rowOff>
        </xdr:to>
        <xdr:sp macro="" textlink="">
          <xdr:nvSpPr>
            <xdr:cNvPr id="1680" name="Button 656" hidden="1">
              <a:extLst>
                <a:ext uri="{63B3BB69-23CF-44E3-9099-C40C66FF867C}">
                  <a14:compatExt spid="_x0000_s1680"/>
                </a:ext>
                <a:ext uri="{FF2B5EF4-FFF2-40B4-BE49-F238E27FC236}">
                  <a16:creationId xmlns:a16="http://schemas.microsoft.com/office/drawing/2014/main" id="{00000000-0008-0000-0100-0000E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980</xdr:row>
          <xdr:rowOff>0</xdr:rowOff>
        </xdr:from>
        <xdr:to>
          <xdr:col>10</xdr:col>
          <xdr:colOff>0</xdr:colOff>
          <xdr:row>981</xdr:row>
          <xdr:rowOff>0</xdr:rowOff>
        </xdr:to>
        <xdr:sp macro="" textlink="">
          <xdr:nvSpPr>
            <xdr:cNvPr id="1681" name="Button 657" hidden="1">
              <a:extLst>
                <a:ext uri="{63B3BB69-23CF-44E3-9099-C40C66FF867C}">
                  <a14:compatExt spid="_x0000_s1681"/>
                </a:ext>
                <a:ext uri="{FF2B5EF4-FFF2-40B4-BE49-F238E27FC236}">
                  <a16:creationId xmlns:a16="http://schemas.microsoft.com/office/drawing/2014/main" id="{00000000-0008-0000-0100-0000E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981</xdr:row>
          <xdr:rowOff>0</xdr:rowOff>
        </xdr:from>
        <xdr:to>
          <xdr:col>10</xdr:col>
          <xdr:colOff>0</xdr:colOff>
          <xdr:row>982</xdr:row>
          <xdr:rowOff>0</xdr:rowOff>
        </xdr:to>
        <xdr:sp macro="" textlink="">
          <xdr:nvSpPr>
            <xdr:cNvPr id="1682" name="Button 658" hidden="1">
              <a:extLst>
                <a:ext uri="{63B3BB69-23CF-44E3-9099-C40C66FF867C}">
                  <a14:compatExt spid="_x0000_s1682"/>
                </a:ext>
                <a:ext uri="{FF2B5EF4-FFF2-40B4-BE49-F238E27FC236}">
                  <a16:creationId xmlns:a16="http://schemas.microsoft.com/office/drawing/2014/main" id="{00000000-0008-0000-0100-0000E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982</xdr:row>
          <xdr:rowOff>0</xdr:rowOff>
        </xdr:from>
        <xdr:to>
          <xdr:col>10</xdr:col>
          <xdr:colOff>0</xdr:colOff>
          <xdr:row>983</xdr:row>
          <xdr:rowOff>0</xdr:rowOff>
        </xdr:to>
        <xdr:sp macro="" textlink="">
          <xdr:nvSpPr>
            <xdr:cNvPr id="1683" name="Button 659" hidden="1">
              <a:extLst>
                <a:ext uri="{63B3BB69-23CF-44E3-9099-C40C66FF867C}">
                  <a14:compatExt spid="_x0000_s1683"/>
                </a:ext>
                <a:ext uri="{FF2B5EF4-FFF2-40B4-BE49-F238E27FC236}">
                  <a16:creationId xmlns:a16="http://schemas.microsoft.com/office/drawing/2014/main" id="{00000000-0008-0000-0100-0000E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983</xdr:row>
          <xdr:rowOff>0</xdr:rowOff>
        </xdr:from>
        <xdr:to>
          <xdr:col>10</xdr:col>
          <xdr:colOff>0</xdr:colOff>
          <xdr:row>984</xdr:row>
          <xdr:rowOff>0</xdr:rowOff>
        </xdr:to>
        <xdr:sp macro="" textlink="">
          <xdr:nvSpPr>
            <xdr:cNvPr id="1684" name="Button 660" hidden="1">
              <a:extLst>
                <a:ext uri="{63B3BB69-23CF-44E3-9099-C40C66FF867C}">
                  <a14:compatExt spid="_x0000_s1684"/>
                </a:ext>
                <a:ext uri="{FF2B5EF4-FFF2-40B4-BE49-F238E27FC236}">
                  <a16:creationId xmlns:a16="http://schemas.microsoft.com/office/drawing/2014/main" id="{00000000-0008-0000-0100-0000E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984</xdr:row>
          <xdr:rowOff>0</xdr:rowOff>
        </xdr:from>
        <xdr:to>
          <xdr:col>10</xdr:col>
          <xdr:colOff>0</xdr:colOff>
          <xdr:row>985</xdr:row>
          <xdr:rowOff>0</xdr:rowOff>
        </xdr:to>
        <xdr:sp macro="" textlink="">
          <xdr:nvSpPr>
            <xdr:cNvPr id="1685" name="Button 661" hidden="1">
              <a:extLst>
                <a:ext uri="{63B3BB69-23CF-44E3-9099-C40C66FF867C}">
                  <a14:compatExt spid="_x0000_s1685"/>
                </a:ext>
                <a:ext uri="{FF2B5EF4-FFF2-40B4-BE49-F238E27FC236}">
                  <a16:creationId xmlns:a16="http://schemas.microsoft.com/office/drawing/2014/main" id="{00000000-0008-0000-0100-0000E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985</xdr:row>
          <xdr:rowOff>0</xdr:rowOff>
        </xdr:from>
        <xdr:to>
          <xdr:col>10</xdr:col>
          <xdr:colOff>0</xdr:colOff>
          <xdr:row>986</xdr:row>
          <xdr:rowOff>0</xdr:rowOff>
        </xdr:to>
        <xdr:sp macro="" textlink="">
          <xdr:nvSpPr>
            <xdr:cNvPr id="1686" name="Button 662" hidden="1">
              <a:extLst>
                <a:ext uri="{63B3BB69-23CF-44E3-9099-C40C66FF867C}">
                  <a14:compatExt spid="_x0000_s1686"/>
                </a:ext>
                <a:ext uri="{FF2B5EF4-FFF2-40B4-BE49-F238E27FC236}">
                  <a16:creationId xmlns:a16="http://schemas.microsoft.com/office/drawing/2014/main" id="{00000000-0008-0000-0100-0000E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986</xdr:row>
          <xdr:rowOff>0</xdr:rowOff>
        </xdr:from>
        <xdr:to>
          <xdr:col>10</xdr:col>
          <xdr:colOff>0</xdr:colOff>
          <xdr:row>987</xdr:row>
          <xdr:rowOff>0</xdr:rowOff>
        </xdr:to>
        <xdr:sp macro="" textlink="">
          <xdr:nvSpPr>
            <xdr:cNvPr id="1687" name="Button 663" hidden="1">
              <a:extLst>
                <a:ext uri="{63B3BB69-23CF-44E3-9099-C40C66FF867C}">
                  <a14:compatExt spid="_x0000_s1687"/>
                </a:ext>
                <a:ext uri="{FF2B5EF4-FFF2-40B4-BE49-F238E27FC236}">
                  <a16:creationId xmlns:a16="http://schemas.microsoft.com/office/drawing/2014/main" id="{00000000-0008-0000-0100-0000E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987</xdr:row>
          <xdr:rowOff>0</xdr:rowOff>
        </xdr:from>
        <xdr:to>
          <xdr:col>10</xdr:col>
          <xdr:colOff>0</xdr:colOff>
          <xdr:row>988</xdr:row>
          <xdr:rowOff>0</xdr:rowOff>
        </xdr:to>
        <xdr:sp macro="" textlink="">
          <xdr:nvSpPr>
            <xdr:cNvPr id="1688" name="Button 664" hidden="1">
              <a:extLst>
                <a:ext uri="{63B3BB69-23CF-44E3-9099-C40C66FF867C}">
                  <a14:compatExt spid="_x0000_s1688"/>
                </a:ext>
                <a:ext uri="{FF2B5EF4-FFF2-40B4-BE49-F238E27FC236}">
                  <a16:creationId xmlns:a16="http://schemas.microsoft.com/office/drawing/2014/main" id="{00000000-0008-0000-0100-0000E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988</xdr:row>
          <xdr:rowOff>0</xdr:rowOff>
        </xdr:from>
        <xdr:to>
          <xdr:col>10</xdr:col>
          <xdr:colOff>0</xdr:colOff>
          <xdr:row>989</xdr:row>
          <xdr:rowOff>0</xdr:rowOff>
        </xdr:to>
        <xdr:sp macro="" textlink="">
          <xdr:nvSpPr>
            <xdr:cNvPr id="1689" name="Button 665" hidden="1">
              <a:extLst>
                <a:ext uri="{63B3BB69-23CF-44E3-9099-C40C66FF867C}">
                  <a14:compatExt spid="_x0000_s1689"/>
                </a:ext>
                <a:ext uri="{FF2B5EF4-FFF2-40B4-BE49-F238E27FC236}">
                  <a16:creationId xmlns:a16="http://schemas.microsoft.com/office/drawing/2014/main" id="{00000000-0008-0000-0100-0000E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989</xdr:row>
          <xdr:rowOff>0</xdr:rowOff>
        </xdr:from>
        <xdr:to>
          <xdr:col>10</xdr:col>
          <xdr:colOff>0</xdr:colOff>
          <xdr:row>990</xdr:row>
          <xdr:rowOff>0</xdr:rowOff>
        </xdr:to>
        <xdr:sp macro="" textlink="">
          <xdr:nvSpPr>
            <xdr:cNvPr id="1690" name="Button 666" hidden="1">
              <a:extLst>
                <a:ext uri="{63B3BB69-23CF-44E3-9099-C40C66FF867C}">
                  <a14:compatExt spid="_x0000_s1690"/>
                </a:ext>
                <a:ext uri="{FF2B5EF4-FFF2-40B4-BE49-F238E27FC236}">
                  <a16:creationId xmlns:a16="http://schemas.microsoft.com/office/drawing/2014/main" id="{00000000-0008-0000-0100-0000E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990</xdr:row>
          <xdr:rowOff>0</xdr:rowOff>
        </xdr:from>
        <xdr:to>
          <xdr:col>10</xdr:col>
          <xdr:colOff>0</xdr:colOff>
          <xdr:row>991</xdr:row>
          <xdr:rowOff>0</xdr:rowOff>
        </xdr:to>
        <xdr:sp macro="" textlink="">
          <xdr:nvSpPr>
            <xdr:cNvPr id="1691" name="Button 667" hidden="1">
              <a:extLst>
                <a:ext uri="{63B3BB69-23CF-44E3-9099-C40C66FF867C}">
                  <a14:compatExt spid="_x0000_s1691"/>
                </a:ext>
                <a:ext uri="{FF2B5EF4-FFF2-40B4-BE49-F238E27FC236}">
                  <a16:creationId xmlns:a16="http://schemas.microsoft.com/office/drawing/2014/main" id="{00000000-0008-0000-0100-0000F0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991</xdr:row>
          <xdr:rowOff>0</xdr:rowOff>
        </xdr:from>
        <xdr:to>
          <xdr:col>10</xdr:col>
          <xdr:colOff>0</xdr:colOff>
          <xdr:row>992</xdr:row>
          <xdr:rowOff>0</xdr:rowOff>
        </xdr:to>
        <xdr:sp macro="" textlink="">
          <xdr:nvSpPr>
            <xdr:cNvPr id="1692" name="Button 668" hidden="1">
              <a:extLst>
                <a:ext uri="{63B3BB69-23CF-44E3-9099-C40C66FF867C}">
                  <a14:compatExt spid="_x0000_s1692"/>
                </a:ext>
                <a:ext uri="{FF2B5EF4-FFF2-40B4-BE49-F238E27FC236}">
                  <a16:creationId xmlns:a16="http://schemas.microsoft.com/office/drawing/2014/main" id="{00000000-0008-0000-0100-0000F1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992</xdr:row>
          <xdr:rowOff>0</xdr:rowOff>
        </xdr:from>
        <xdr:to>
          <xdr:col>10</xdr:col>
          <xdr:colOff>0</xdr:colOff>
          <xdr:row>993</xdr:row>
          <xdr:rowOff>0</xdr:rowOff>
        </xdr:to>
        <xdr:sp macro="" textlink="">
          <xdr:nvSpPr>
            <xdr:cNvPr id="1693" name="Button 669" hidden="1">
              <a:extLst>
                <a:ext uri="{63B3BB69-23CF-44E3-9099-C40C66FF867C}">
                  <a14:compatExt spid="_x0000_s1693"/>
                </a:ext>
                <a:ext uri="{FF2B5EF4-FFF2-40B4-BE49-F238E27FC236}">
                  <a16:creationId xmlns:a16="http://schemas.microsoft.com/office/drawing/2014/main" id="{00000000-0008-0000-0100-0000F2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993</xdr:row>
          <xdr:rowOff>0</xdr:rowOff>
        </xdr:from>
        <xdr:to>
          <xdr:col>10</xdr:col>
          <xdr:colOff>0</xdr:colOff>
          <xdr:row>994</xdr:row>
          <xdr:rowOff>0</xdr:rowOff>
        </xdr:to>
        <xdr:sp macro="" textlink="">
          <xdr:nvSpPr>
            <xdr:cNvPr id="1694" name="Button 670" hidden="1">
              <a:extLst>
                <a:ext uri="{63B3BB69-23CF-44E3-9099-C40C66FF867C}">
                  <a14:compatExt spid="_x0000_s1694"/>
                </a:ext>
                <a:ext uri="{FF2B5EF4-FFF2-40B4-BE49-F238E27FC236}">
                  <a16:creationId xmlns:a16="http://schemas.microsoft.com/office/drawing/2014/main" id="{00000000-0008-0000-0100-0000F3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994</xdr:row>
          <xdr:rowOff>0</xdr:rowOff>
        </xdr:from>
        <xdr:to>
          <xdr:col>10</xdr:col>
          <xdr:colOff>0</xdr:colOff>
          <xdr:row>995</xdr:row>
          <xdr:rowOff>0</xdr:rowOff>
        </xdr:to>
        <xdr:sp macro="" textlink="">
          <xdr:nvSpPr>
            <xdr:cNvPr id="1695" name="Button 671" hidden="1">
              <a:extLst>
                <a:ext uri="{63B3BB69-23CF-44E3-9099-C40C66FF867C}">
                  <a14:compatExt spid="_x0000_s1695"/>
                </a:ext>
                <a:ext uri="{FF2B5EF4-FFF2-40B4-BE49-F238E27FC236}">
                  <a16:creationId xmlns:a16="http://schemas.microsoft.com/office/drawing/2014/main" id="{00000000-0008-0000-0100-0000F4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995</xdr:row>
          <xdr:rowOff>0</xdr:rowOff>
        </xdr:from>
        <xdr:to>
          <xdr:col>10</xdr:col>
          <xdr:colOff>0</xdr:colOff>
          <xdr:row>996</xdr:row>
          <xdr:rowOff>0</xdr:rowOff>
        </xdr:to>
        <xdr:sp macro="" textlink="">
          <xdr:nvSpPr>
            <xdr:cNvPr id="1696" name="Button 672" hidden="1">
              <a:extLst>
                <a:ext uri="{63B3BB69-23CF-44E3-9099-C40C66FF867C}">
                  <a14:compatExt spid="_x0000_s1696"/>
                </a:ext>
                <a:ext uri="{FF2B5EF4-FFF2-40B4-BE49-F238E27FC236}">
                  <a16:creationId xmlns:a16="http://schemas.microsoft.com/office/drawing/2014/main" id="{00000000-0008-0000-0100-0000F5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996</xdr:row>
          <xdr:rowOff>0</xdr:rowOff>
        </xdr:from>
        <xdr:to>
          <xdr:col>10</xdr:col>
          <xdr:colOff>0</xdr:colOff>
          <xdr:row>997</xdr:row>
          <xdr:rowOff>0</xdr:rowOff>
        </xdr:to>
        <xdr:sp macro="" textlink="">
          <xdr:nvSpPr>
            <xdr:cNvPr id="1697" name="Button 673" hidden="1">
              <a:extLst>
                <a:ext uri="{63B3BB69-23CF-44E3-9099-C40C66FF867C}">
                  <a14:compatExt spid="_x0000_s1697"/>
                </a:ext>
                <a:ext uri="{FF2B5EF4-FFF2-40B4-BE49-F238E27FC236}">
                  <a16:creationId xmlns:a16="http://schemas.microsoft.com/office/drawing/2014/main" id="{00000000-0008-0000-0100-0000F6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997</xdr:row>
          <xdr:rowOff>0</xdr:rowOff>
        </xdr:from>
        <xdr:to>
          <xdr:col>10</xdr:col>
          <xdr:colOff>0</xdr:colOff>
          <xdr:row>998</xdr:row>
          <xdr:rowOff>0</xdr:rowOff>
        </xdr:to>
        <xdr:sp macro="" textlink="">
          <xdr:nvSpPr>
            <xdr:cNvPr id="1698" name="Button 674" hidden="1">
              <a:extLst>
                <a:ext uri="{63B3BB69-23CF-44E3-9099-C40C66FF867C}">
                  <a14:compatExt spid="_x0000_s1698"/>
                </a:ext>
                <a:ext uri="{FF2B5EF4-FFF2-40B4-BE49-F238E27FC236}">
                  <a16:creationId xmlns:a16="http://schemas.microsoft.com/office/drawing/2014/main" id="{00000000-0008-0000-0100-0000F7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998</xdr:row>
          <xdr:rowOff>0</xdr:rowOff>
        </xdr:from>
        <xdr:to>
          <xdr:col>10</xdr:col>
          <xdr:colOff>0</xdr:colOff>
          <xdr:row>999</xdr:row>
          <xdr:rowOff>0</xdr:rowOff>
        </xdr:to>
        <xdr:sp macro="" textlink="">
          <xdr:nvSpPr>
            <xdr:cNvPr id="1699" name="Button 675" hidden="1">
              <a:extLst>
                <a:ext uri="{63B3BB69-23CF-44E3-9099-C40C66FF867C}">
                  <a14:compatExt spid="_x0000_s1699"/>
                </a:ext>
                <a:ext uri="{FF2B5EF4-FFF2-40B4-BE49-F238E27FC236}">
                  <a16:creationId xmlns:a16="http://schemas.microsoft.com/office/drawing/2014/main" id="{00000000-0008-0000-0100-0000F8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999</xdr:row>
          <xdr:rowOff>0</xdr:rowOff>
        </xdr:from>
        <xdr:to>
          <xdr:col>10</xdr:col>
          <xdr:colOff>0</xdr:colOff>
          <xdr:row>1000</xdr:row>
          <xdr:rowOff>0</xdr:rowOff>
        </xdr:to>
        <xdr:sp macro="" textlink="">
          <xdr:nvSpPr>
            <xdr:cNvPr id="1700" name="Button 676" hidden="1">
              <a:extLst>
                <a:ext uri="{63B3BB69-23CF-44E3-9099-C40C66FF867C}">
                  <a14:compatExt spid="_x0000_s1700"/>
                </a:ext>
                <a:ext uri="{FF2B5EF4-FFF2-40B4-BE49-F238E27FC236}">
                  <a16:creationId xmlns:a16="http://schemas.microsoft.com/office/drawing/2014/main" id="{00000000-0008-0000-0100-0000F9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1000</xdr:row>
          <xdr:rowOff>0</xdr:rowOff>
        </xdr:from>
        <xdr:to>
          <xdr:col>10</xdr:col>
          <xdr:colOff>0</xdr:colOff>
          <xdr:row>1001</xdr:row>
          <xdr:rowOff>0</xdr:rowOff>
        </xdr:to>
        <xdr:sp macro="" textlink="">
          <xdr:nvSpPr>
            <xdr:cNvPr id="1701" name="Button 677" hidden="1">
              <a:extLst>
                <a:ext uri="{63B3BB69-23CF-44E3-9099-C40C66FF867C}">
                  <a14:compatExt spid="_x0000_s1701"/>
                </a:ext>
                <a:ext uri="{FF2B5EF4-FFF2-40B4-BE49-F238E27FC236}">
                  <a16:creationId xmlns:a16="http://schemas.microsoft.com/office/drawing/2014/main" id="{00000000-0008-0000-0100-0000FA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1001</xdr:row>
          <xdr:rowOff>0</xdr:rowOff>
        </xdr:from>
        <xdr:to>
          <xdr:col>10</xdr:col>
          <xdr:colOff>0</xdr:colOff>
          <xdr:row>1002</xdr:row>
          <xdr:rowOff>0</xdr:rowOff>
        </xdr:to>
        <xdr:sp macro="" textlink="">
          <xdr:nvSpPr>
            <xdr:cNvPr id="1702" name="Button 678" hidden="1">
              <a:extLst>
                <a:ext uri="{63B3BB69-23CF-44E3-9099-C40C66FF867C}">
                  <a14:compatExt spid="_x0000_s1702"/>
                </a:ext>
                <a:ext uri="{FF2B5EF4-FFF2-40B4-BE49-F238E27FC236}">
                  <a16:creationId xmlns:a16="http://schemas.microsoft.com/office/drawing/2014/main" id="{00000000-0008-0000-0100-0000FB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1002</xdr:row>
          <xdr:rowOff>0</xdr:rowOff>
        </xdr:from>
        <xdr:to>
          <xdr:col>10</xdr:col>
          <xdr:colOff>0</xdr:colOff>
          <xdr:row>1003</xdr:row>
          <xdr:rowOff>0</xdr:rowOff>
        </xdr:to>
        <xdr:sp macro="" textlink="">
          <xdr:nvSpPr>
            <xdr:cNvPr id="1703" name="Button 679" hidden="1">
              <a:extLst>
                <a:ext uri="{63B3BB69-23CF-44E3-9099-C40C66FF867C}">
                  <a14:compatExt spid="_x0000_s1703"/>
                </a:ext>
                <a:ext uri="{FF2B5EF4-FFF2-40B4-BE49-F238E27FC236}">
                  <a16:creationId xmlns:a16="http://schemas.microsoft.com/office/drawing/2014/main" id="{00000000-0008-0000-0100-0000FC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1003</xdr:row>
          <xdr:rowOff>0</xdr:rowOff>
        </xdr:from>
        <xdr:to>
          <xdr:col>10</xdr:col>
          <xdr:colOff>0</xdr:colOff>
          <xdr:row>1004</xdr:row>
          <xdr:rowOff>0</xdr:rowOff>
        </xdr:to>
        <xdr:sp macro="" textlink="">
          <xdr:nvSpPr>
            <xdr:cNvPr id="1704" name="Button 680" hidden="1">
              <a:extLst>
                <a:ext uri="{63B3BB69-23CF-44E3-9099-C40C66FF867C}">
                  <a14:compatExt spid="_x0000_s1704"/>
                </a:ext>
                <a:ext uri="{FF2B5EF4-FFF2-40B4-BE49-F238E27FC236}">
                  <a16:creationId xmlns:a16="http://schemas.microsoft.com/office/drawing/2014/main" id="{00000000-0008-0000-0100-0000FD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1004</xdr:row>
          <xdr:rowOff>0</xdr:rowOff>
        </xdr:from>
        <xdr:to>
          <xdr:col>10</xdr:col>
          <xdr:colOff>0</xdr:colOff>
          <xdr:row>1005</xdr:row>
          <xdr:rowOff>0</xdr:rowOff>
        </xdr:to>
        <xdr:sp macro="" textlink="">
          <xdr:nvSpPr>
            <xdr:cNvPr id="1705" name="Button 681" hidden="1">
              <a:extLst>
                <a:ext uri="{63B3BB69-23CF-44E3-9099-C40C66FF867C}">
                  <a14:compatExt spid="_x0000_s1705"/>
                </a:ext>
                <a:ext uri="{FF2B5EF4-FFF2-40B4-BE49-F238E27FC236}">
                  <a16:creationId xmlns:a16="http://schemas.microsoft.com/office/drawing/2014/main" id="{00000000-0008-0000-0100-0000FE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1005</xdr:row>
          <xdr:rowOff>0</xdr:rowOff>
        </xdr:from>
        <xdr:to>
          <xdr:col>10</xdr:col>
          <xdr:colOff>0</xdr:colOff>
          <xdr:row>1006</xdr:row>
          <xdr:rowOff>0</xdr:rowOff>
        </xdr:to>
        <xdr:sp macro="" textlink="">
          <xdr:nvSpPr>
            <xdr:cNvPr id="1706" name="Button 682" hidden="1">
              <a:extLst>
                <a:ext uri="{63B3BB69-23CF-44E3-9099-C40C66FF867C}">
                  <a14:compatExt spid="_x0000_s1706"/>
                </a:ext>
                <a:ext uri="{FF2B5EF4-FFF2-40B4-BE49-F238E27FC236}">
                  <a16:creationId xmlns:a16="http://schemas.microsoft.com/office/drawing/2014/main" id="{00000000-0008-0000-0100-0000FF46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1006</xdr:row>
          <xdr:rowOff>0</xdr:rowOff>
        </xdr:from>
        <xdr:to>
          <xdr:col>10</xdr:col>
          <xdr:colOff>0</xdr:colOff>
          <xdr:row>1007</xdr:row>
          <xdr:rowOff>0</xdr:rowOff>
        </xdr:to>
        <xdr:sp macro="" textlink="">
          <xdr:nvSpPr>
            <xdr:cNvPr id="1707" name="Button 683" hidden="1">
              <a:extLst>
                <a:ext uri="{63B3BB69-23CF-44E3-9099-C40C66FF867C}">
                  <a14:compatExt spid="_x0000_s1707"/>
                </a:ext>
                <a:ext uri="{FF2B5EF4-FFF2-40B4-BE49-F238E27FC236}">
                  <a16:creationId xmlns:a16="http://schemas.microsoft.com/office/drawing/2014/main" id="{00000000-0008-0000-0100-00000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1007</xdr:row>
          <xdr:rowOff>0</xdr:rowOff>
        </xdr:from>
        <xdr:to>
          <xdr:col>10</xdr:col>
          <xdr:colOff>0</xdr:colOff>
          <xdr:row>1008</xdr:row>
          <xdr:rowOff>0</xdr:rowOff>
        </xdr:to>
        <xdr:sp macro="" textlink="">
          <xdr:nvSpPr>
            <xdr:cNvPr id="1708" name="Button 684" hidden="1">
              <a:extLst>
                <a:ext uri="{63B3BB69-23CF-44E3-9099-C40C66FF867C}">
                  <a14:compatExt spid="_x0000_s1708"/>
                </a:ext>
                <a:ext uri="{FF2B5EF4-FFF2-40B4-BE49-F238E27FC236}">
                  <a16:creationId xmlns:a16="http://schemas.microsoft.com/office/drawing/2014/main" id="{00000000-0008-0000-0100-00000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1008</xdr:row>
          <xdr:rowOff>0</xdr:rowOff>
        </xdr:from>
        <xdr:to>
          <xdr:col>10</xdr:col>
          <xdr:colOff>0</xdr:colOff>
          <xdr:row>1009</xdr:row>
          <xdr:rowOff>0</xdr:rowOff>
        </xdr:to>
        <xdr:sp macro="" textlink="">
          <xdr:nvSpPr>
            <xdr:cNvPr id="1709" name="Button 685" hidden="1">
              <a:extLst>
                <a:ext uri="{63B3BB69-23CF-44E3-9099-C40C66FF867C}">
                  <a14:compatExt spid="_x0000_s1709"/>
                </a:ext>
                <a:ext uri="{FF2B5EF4-FFF2-40B4-BE49-F238E27FC236}">
                  <a16:creationId xmlns:a16="http://schemas.microsoft.com/office/drawing/2014/main" id="{00000000-0008-0000-0100-00000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1009</xdr:row>
          <xdr:rowOff>0</xdr:rowOff>
        </xdr:from>
        <xdr:to>
          <xdr:col>10</xdr:col>
          <xdr:colOff>0</xdr:colOff>
          <xdr:row>1010</xdr:row>
          <xdr:rowOff>0</xdr:rowOff>
        </xdr:to>
        <xdr:sp macro="" textlink="">
          <xdr:nvSpPr>
            <xdr:cNvPr id="1710" name="Button 686" hidden="1">
              <a:extLst>
                <a:ext uri="{63B3BB69-23CF-44E3-9099-C40C66FF867C}">
                  <a14:compatExt spid="_x0000_s1710"/>
                </a:ext>
                <a:ext uri="{FF2B5EF4-FFF2-40B4-BE49-F238E27FC236}">
                  <a16:creationId xmlns:a16="http://schemas.microsoft.com/office/drawing/2014/main" id="{00000000-0008-0000-0100-00000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1010</xdr:row>
          <xdr:rowOff>0</xdr:rowOff>
        </xdr:from>
        <xdr:to>
          <xdr:col>10</xdr:col>
          <xdr:colOff>0</xdr:colOff>
          <xdr:row>1011</xdr:row>
          <xdr:rowOff>0</xdr:rowOff>
        </xdr:to>
        <xdr:sp macro="" textlink="">
          <xdr:nvSpPr>
            <xdr:cNvPr id="1711" name="Button 687" hidden="1">
              <a:extLst>
                <a:ext uri="{63B3BB69-23CF-44E3-9099-C40C66FF867C}">
                  <a14:compatExt spid="_x0000_s1711"/>
                </a:ext>
                <a:ext uri="{FF2B5EF4-FFF2-40B4-BE49-F238E27FC236}">
                  <a16:creationId xmlns:a16="http://schemas.microsoft.com/office/drawing/2014/main" id="{00000000-0008-0000-0100-00000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1011</xdr:row>
          <xdr:rowOff>0</xdr:rowOff>
        </xdr:from>
        <xdr:to>
          <xdr:col>10</xdr:col>
          <xdr:colOff>0</xdr:colOff>
          <xdr:row>1012</xdr:row>
          <xdr:rowOff>0</xdr:rowOff>
        </xdr:to>
        <xdr:sp macro="" textlink="">
          <xdr:nvSpPr>
            <xdr:cNvPr id="1712" name="Button 688" hidden="1">
              <a:extLst>
                <a:ext uri="{63B3BB69-23CF-44E3-9099-C40C66FF867C}">
                  <a14:compatExt spid="_x0000_s1712"/>
                </a:ext>
                <a:ext uri="{FF2B5EF4-FFF2-40B4-BE49-F238E27FC236}">
                  <a16:creationId xmlns:a16="http://schemas.microsoft.com/office/drawing/2014/main" id="{00000000-0008-0000-0100-00000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1012</xdr:row>
          <xdr:rowOff>0</xdr:rowOff>
        </xdr:from>
        <xdr:to>
          <xdr:col>10</xdr:col>
          <xdr:colOff>0</xdr:colOff>
          <xdr:row>1013</xdr:row>
          <xdr:rowOff>0</xdr:rowOff>
        </xdr:to>
        <xdr:sp macro="" textlink="">
          <xdr:nvSpPr>
            <xdr:cNvPr id="1713" name="Button 689" hidden="1">
              <a:extLst>
                <a:ext uri="{63B3BB69-23CF-44E3-9099-C40C66FF867C}">
                  <a14:compatExt spid="_x0000_s1713"/>
                </a:ext>
                <a:ext uri="{FF2B5EF4-FFF2-40B4-BE49-F238E27FC236}">
                  <a16:creationId xmlns:a16="http://schemas.microsoft.com/office/drawing/2014/main" id="{00000000-0008-0000-0100-00000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1013</xdr:row>
          <xdr:rowOff>0</xdr:rowOff>
        </xdr:from>
        <xdr:to>
          <xdr:col>10</xdr:col>
          <xdr:colOff>0</xdr:colOff>
          <xdr:row>1014</xdr:row>
          <xdr:rowOff>0</xdr:rowOff>
        </xdr:to>
        <xdr:sp macro="" textlink="">
          <xdr:nvSpPr>
            <xdr:cNvPr id="1714" name="Button 690" hidden="1">
              <a:extLst>
                <a:ext uri="{63B3BB69-23CF-44E3-9099-C40C66FF867C}">
                  <a14:compatExt spid="_x0000_s1714"/>
                </a:ext>
                <a:ext uri="{FF2B5EF4-FFF2-40B4-BE49-F238E27FC236}">
                  <a16:creationId xmlns:a16="http://schemas.microsoft.com/office/drawing/2014/main" id="{00000000-0008-0000-0100-00000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1014</xdr:row>
          <xdr:rowOff>0</xdr:rowOff>
        </xdr:from>
        <xdr:to>
          <xdr:col>10</xdr:col>
          <xdr:colOff>0</xdr:colOff>
          <xdr:row>1015</xdr:row>
          <xdr:rowOff>0</xdr:rowOff>
        </xdr:to>
        <xdr:sp macro="" textlink="">
          <xdr:nvSpPr>
            <xdr:cNvPr id="1715" name="Button 691" hidden="1">
              <a:extLst>
                <a:ext uri="{63B3BB69-23CF-44E3-9099-C40C66FF867C}">
                  <a14:compatExt spid="_x0000_s1715"/>
                </a:ext>
                <a:ext uri="{FF2B5EF4-FFF2-40B4-BE49-F238E27FC236}">
                  <a16:creationId xmlns:a16="http://schemas.microsoft.com/office/drawing/2014/main" id="{00000000-0008-0000-0100-000008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1015</xdr:row>
          <xdr:rowOff>0</xdr:rowOff>
        </xdr:from>
        <xdr:to>
          <xdr:col>10</xdr:col>
          <xdr:colOff>0</xdr:colOff>
          <xdr:row>1016</xdr:row>
          <xdr:rowOff>0</xdr:rowOff>
        </xdr:to>
        <xdr:sp macro="" textlink="">
          <xdr:nvSpPr>
            <xdr:cNvPr id="1716" name="Button 692" hidden="1">
              <a:extLst>
                <a:ext uri="{63B3BB69-23CF-44E3-9099-C40C66FF867C}">
                  <a14:compatExt spid="_x0000_s1716"/>
                </a:ext>
                <a:ext uri="{FF2B5EF4-FFF2-40B4-BE49-F238E27FC236}">
                  <a16:creationId xmlns:a16="http://schemas.microsoft.com/office/drawing/2014/main" id="{00000000-0008-0000-0100-00000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1016</xdr:row>
          <xdr:rowOff>0</xdr:rowOff>
        </xdr:from>
        <xdr:to>
          <xdr:col>10</xdr:col>
          <xdr:colOff>0</xdr:colOff>
          <xdr:row>1017</xdr:row>
          <xdr:rowOff>0</xdr:rowOff>
        </xdr:to>
        <xdr:sp macro="" textlink="">
          <xdr:nvSpPr>
            <xdr:cNvPr id="1717" name="Button 693" hidden="1">
              <a:extLst>
                <a:ext uri="{63B3BB69-23CF-44E3-9099-C40C66FF867C}">
                  <a14:compatExt spid="_x0000_s1717"/>
                </a:ext>
                <a:ext uri="{FF2B5EF4-FFF2-40B4-BE49-F238E27FC236}">
                  <a16:creationId xmlns:a16="http://schemas.microsoft.com/office/drawing/2014/main" id="{00000000-0008-0000-0100-00000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1017</xdr:row>
          <xdr:rowOff>0</xdr:rowOff>
        </xdr:from>
        <xdr:to>
          <xdr:col>10</xdr:col>
          <xdr:colOff>0</xdr:colOff>
          <xdr:row>1018</xdr:row>
          <xdr:rowOff>0</xdr:rowOff>
        </xdr:to>
        <xdr:sp macro="" textlink="">
          <xdr:nvSpPr>
            <xdr:cNvPr id="1718" name="Button 694" hidden="1">
              <a:extLst>
                <a:ext uri="{63B3BB69-23CF-44E3-9099-C40C66FF867C}">
                  <a14:compatExt spid="_x0000_s1718"/>
                </a:ext>
                <a:ext uri="{FF2B5EF4-FFF2-40B4-BE49-F238E27FC236}">
                  <a16:creationId xmlns:a16="http://schemas.microsoft.com/office/drawing/2014/main" id="{00000000-0008-0000-0100-00000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1018</xdr:row>
          <xdr:rowOff>0</xdr:rowOff>
        </xdr:from>
        <xdr:to>
          <xdr:col>10</xdr:col>
          <xdr:colOff>0</xdr:colOff>
          <xdr:row>1019</xdr:row>
          <xdr:rowOff>0</xdr:rowOff>
        </xdr:to>
        <xdr:sp macro="" textlink="">
          <xdr:nvSpPr>
            <xdr:cNvPr id="1719" name="Button 695" hidden="1">
              <a:extLst>
                <a:ext uri="{63B3BB69-23CF-44E3-9099-C40C66FF867C}">
                  <a14:compatExt spid="_x0000_s1719"/>
                </a:ext>
                <a:ext uri="{FF2B5EF4-FFF2-40B4-BE49-F238E27FC236}">
                  <a16:creationId xmlns:a16="http://schemas.microsoft.com/office/drawing/2014/main" id="{00000000-0008-0000-0100-00000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1019</xdr:row>
          <xdr:rowOff>0</xdr:rowOff>
        </xdr:from>
        <xdr:to>
          <xdr:col>10</xdr:col>
          <xdr:colOff>0</xdr:colOff>
          <xdr:row>1020</xdr:row>
          <xdr:rowOff>0</xdr:rowOff>
        </xdr:to>
        <xdr:sp macro="" textlink="">
          <xdr:nvSpPr>
            <xdr:cNvPr id="1720" name="Button 696" hidden="1">
              <a:extLst>
                <a:ext uri="{63B3BB69-23CF-44E3-9099-C40C66FF867C}">
                  <a14:compatExt spid="_x0000_s1720"/>
                </a:ext>
                <a:ext uri="{FF2B5EF4-FFF2-40B4-BE49-F238E27FC236}">
                  <a16:creationId xmlns:a16="http://schemas.microsoft.com/office/drawing/2014/main" id="{00000000-0008-0000-0100-00000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1020</xdr:row>
          <xdr:rowOff>0</xdr:rowOff>
        </xdr:from>
        <xdr:to>
          <xdr:col>10</xdr:col>
          <xdr:colOff>0</xdr:colOff>
          <xdr:row>1021</xdr:row>
          <xdr:rowOff>0</xdr:rowOff>
        </xdr:to>
        <xdr:sp macro="" textlink="">
          <xdr:nvSpPr>
            <xdr:cNvPr id="1721" name="Button 697" hidden="1">
              <a:extLst>
                <a:ext uri="{63B3BB69-23CF-44E3-9099-C40C66FF867C}">
                  <a14:compatExt spid="_x0000_s1721"/>
                </a:ext>
                <a:ext uri="{FF2B5EF4-FFF2-40B4-BE49-F238E27FC236}">
                  <a16:creationId xmlns:a16="http://schemas.microsoft.com/office/drawing/2014/main" id="{00000000-0008-0000-0100-00000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1021</xdr:row>
          <xdr:rowOff>0</xdr:rowOff>
        </xdr:from>
        <xdr:to>
          <xdr:col>10</xdr:col>
          <xdr:colOff>0</xdr:colOff>
          <xdr:row>1022</xdr:row>
          <xdr:rowOff>0</xdr:rowOff>
        </xdr:to>
        <xdr:sp macro="" textlink="">
          <xdr:nvSpPr>
            <xdr:cNvPr id="1722" name="Button 698" hidden="1">
              <a:extLst>
                <a:ext uri="{63B3BB69-23CF-44E3-9099-C40C66FF867C}">
                  <a14:compatExt spid="_x0000_s1722"/>
                </a:ext>
                <a:ext uri="{FF2B5EF4-FFF2-40B4-BE49-F238E27FC236}">
                  <a16:creationId xmlns:a16="http://schemas.microsoft.com/office/drawing/2014/main" id="{00000000-0008-0000-0100-00000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1022</xdr:row>
          <xdr:rowOff>0</xdr:rowOff>
        </xdr:from>
        <xdr:to>
          <xdr:col>10</xdr:col>
          <xdr:colOff>0</xdr:colOff>
          <xdr:row>1023</xdr:row>
          <xdr:rowOff>0</xdr:rowOff>
        </xdr:to>
        <xdr:sp macro="" textlink="">
          <xdr:nvSpPr>
            <xdr:cNvPr id="1723" name="Button 699" hidden="1">
              <a:extLst>
                <a:ext uri="{63B3BB69-23CF-44E3-9099-C40C66FF867C}">
                  <a14:compatExt spid="_x0000_s1723"/>
                </a:ext>
                <a:ext uri="{FF2B5EF4-FFF2-40B4-BE49-F238E27FC236}">
                  <a16:creationId xmlns:a16="http://schemas.microsoft.com/office/drawing/2014/main" id="{00000000-0008-0000-0100-00001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1023</xdr:row>
          <xdr:rowOff>0</xdr:rowOff>
        </xdr:from>
        <xdr:to>
          <xdr:col>10</xdr:col>
          <xdr:colOff>0</xdr:colOff>
          <xdr:row>1024</xdr:row>
          <xdr:rowOff>0</xdr:rowOff>
        </xdr:to>
        <xdr:sp macro="" textlink="">
          <xdr:nvSpPr>
            <xdr:cNvPr id="1724" name="Button 700" hidden="1">
              <a:extLst>
                <a:ext uri="{63B3BB69-23CF-44E3-9099-C40C66FF867C}">
                  <a14:compatExt spid="_x0000_s1724"/>
                </a:ext>
                <a:ext uri="{FF2B5EF4-FFF2-40B4-BE49-F238E27FC236}">
                  <a16:creationId xmlns:a16="http://schemas.microsoft.com/office/drawing/2014/main" id="{00000000-0008-0000-0100-00001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1024</xdr:row>
          <xdr:rowOff>0</xdr:rowOff>
        </xdr:from>
        <xdr:to>
          <xdr:col>10</xdr:col>
          <xdr:colOff>0</xdr:colOff>
          <xdr:row>1025</xdr:row>
          <xdr:rowOff>0</xdr:rowOff>
        </xdr:to>
        <xdr:sp macro="" textlink="">
          <xdr:nvSpPr>
            <xdr:cNvPr id="1725" name="Button 701" hidden="1">
              <a:extLst>
                <a:ext uri="{63B3BB69-23CF-44E3-9099-C40C66FF867C}">
                  <a14:compatExt spid="_x0000_s1725"/>
                </a:ext>
                <a:ext uri="{FF2B5EF4-FFF2-40B4-BE49-F238E27FC236}">
                  <a16:creationId xmlns:a16="http://schemas.microsoft.com/office/drawing/2014/main" id="{00000000-0008-0000-0100-00001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1025</xdr:row>
          <xdr:rowOff>0</xdr:rowOff>
        </xdr:from>
        <xdr:to>
          <xdr:col>10</xdr:col>
          <xdr:colOff>0</xdr:colOff>
          <xdr:row>1026</xdr:row>
          <xdr:rowOff>0</xdr:rowOff>
        </xdr:to>
        <xdr:sp macro="" textlink="">
          <xdr:nvSpPr>
            <xdr:cNvPr id="1726" name="Button 702" hidden="1">
              <a:extLst>
                <a:ext uri="{63B3BB69-23CF-44E3-9099-C40C66FF867C}">
                  <a14:compatExt spid="_x0000_s1726"/>
                </a:ext>
                <a:ext uri="{FF2B5EF4-FFF2-40B4-BE49-F238E27FC236}">
                  <a16:creationId xmlns:a16="http://schemas.microsoft.com/office/drawing/2014/main" id="{00000000-0008-0000-0100-00001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1026</xdr:row>
          <xdr:rowOff>0</xdr:rowOff>
        </xdr:from>
        <xdr:to>
          <xdr:col>10</xdr:col>
          <xdr:colOff>0</xdr:colOff>
          <xdr:row>1027</xdr:row>
          <xdr:rowOff>0</xdr:rowOff>
        </xdr:to>
        <xdr:sp macro="" textlink="">
          <xdr:nvSpPr>
            <xdr:cNvPr id="1727" name="Button 703" hidden="1">
              <a:extLst>
                <a:ext uri="{63B3BB69-23CF-44E3-9099-C40C66FF867C}">
                  <a14:compatExt spid="_x0000_s1727"/>
                </a:ext>
                <a:ext uri="{FF2B5EF4-FFF2-40B4-BE49-F238E27FC236}">
                  <a16:creationId xmlns:a16="http://schemas.microsoft.com/office/drawing/2014/main" id="{00000000-0008-0000-0100-00001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1027</xdr:row>
          <xdr:rowOff>0</xdr:rowOff>
        </xdr:from>
        <xdr:to>
          <xdr:col>10</xdr:col>
          <xdr:colOff>0</xdr:colOff>
          <xdr:row>1028</xdr:row>
          <xdr:rowOff>0</xdr:rowOff>
        </xdr:to>
        <xdr:sp macro="" textlink="">
          <xdr:nvSpPr>
            <xdr:cNvPr id="1728" name="Button 704" hidden="1">
              <a:extLst>
                <a:ext uri="{63B3BB69-23CF-44E3-9099-C40C66FF867C}">
                  <a14:compatExt spid="_x0000_s1728"/>
                </a:ext>
                <a:ext uri="{FF2B5EF4-FFF2-40B4-BE49-F238E27FC236}">
                  <a16:creationId xmlns:a16="http://schemas.microsoft.com/office/drawing/2014/main" id="{00000000-0008-0000-0100-00001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1028</xdr:row>
          <xdr:rowOff>0</xdr:rowOff>
        </xdr:from>
        <xdr:to>
          <xdr:col>10</xdr:col>
          <xdr:colOff>0</xdr:colOff>
          <xdr:row>1029</xdr:row>
          <xdr:rowOff>0</xdr:rowOff>
        </xdr:to>
        <xdr:sp macro="" textlink="">
          <xdr:nvSpPr>
            <xdr:cNvPr id="1729" name="Button 705" hidden="1">
              <a:extLst>
                <a:ext uri="{63B3BB69-23CF-44E3-9099-C40C66FF867C}">
                  <a14:compatExt spid="_x0000_s1729"/>
                </a:ext>
                <a:ext uri="{FF2B5EF4-FFF2-40B4-BE49-F238E27FC236}">
                  <a16:creationId xmlns:a16="http://schemas.microsoft.com/office/drawing/2014/main" id="{00000000-0008-0000-0100-00001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1029</xdr:row>
          <xdr:rowOff>0</xdr:rowOff>
        </xdr:from>
        <xdr:to>
          <xdr:col>10</xdr:col>
          <xdr:colOff>0</xdr:colOff>
          <xdr:row>1030</xdr:row>
          <xdr:rowOff>0</xdr:rowOff>
        </xdr:to>
        <xdr:sp macro="" textlink="">
          <xdr:nvSpPr>
            <xdr:cNvPr id="1730" name="Button 706" hidden="1">
              <a:extLst>
                <a:ext uri="{63B3BB69-23CF-44E3-9099-C40C66FF867C}">
                  <a14:compatExt spid="_x0000_s1730"/>
                </a:ext>
                <a:ext uri="{FF2B5EF4-FFF2-40B4-BE49-F238E27FC236}">
                  <a16:creationId xmlns:a16="http://schemas.microsoft.com/office/drawing/2014/main" id="{00000000-0008-0000-0100-00001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1030</xdr:row>
          <xdr:rowOff>0</xdr:rowOff>
        </xdr:from>
        <xdr:to>
          <xdr:col>10</xdr:col>
          <xdr:colOff>0</xdr:colOff>
          <xdr:row>1031</xdr:row>
          <xdr:rowOff>0</xdr:rowOff>
        </xdr:to>
        <xdr:sp macro="" textlink="">
          <xdr:nvSpPr>
            <xdr:cNvPr id="1731" name="Button 707" hidden="1">
              <a:extLst>
                <a:ext uri="{63B3BB69-23CF-44E3-9099-C40C66FF867C}">
                  <a14:compatExt spid="_x0000_s1731"/>
                </a:ext>
                <a:ext uri="{FF2B5EF4-FFF2-40B4-BE49-F238E27FC236}">
                  <a16:creationId xmlns:a16="http://schemas.microsoft.com/office/drawing/2014/main" id="{00000000-0008-0000-0100-000018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1031</xdr:row>
          <xdr:rowOff>0</xdr:rowOff>
        </xdr:from>
        <xdr:to>
          <xdr:col>10</xdr:col>
          <xdr:colOff>0</xdr:colOff>
          <xdr:row>1032</xdr:row>
          <xdr:rowOff>0</xdr:rowOff>
        </xdr:to>
        <xdr:sp macro="" textlink="">
          <xdr:nvSpPr>
            <xdr:cNvPr id="1732" name="Button 708" hidden="1">
              <a:extLst>
                <a:ext uri="{63B3BB69-23CF-44E3-9099-C40C66FF867C}">
                  <a14:compatExt spid="_x0000_s1732"/>
                </a:ext>
                <a:ext uri="{FF2B5EF4-FFF2-40B4-BE49-F238E27FC236}">
                  <a16:creationId xmlns:a16="http://schemas.microsoft.com/office/drawing/2014/main" id="{00000000-0008-0000-0100-00001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1032</xdr:row>
          <xdr:rowOff>0</xdr:rowOff>
        </xdr:from>
        <xdr:to>
          <xdr:col>10</xdr:col>
          <xdr:colOff>0</xdr:colOff>
          <xdr:row>1033</xdr:row>
          <xdr:rowOff>0</xdr:rowOff>
        </xdr:to>
        <xdr:sp macro="" textlink="">
          <xdr:nvSpPr>
            <xdr:cNvPr id="1733" name="Button 709" hidden="1">
              <a:extLst>
                <a:ext uri="{63B3BB69-23CF-44E3-9099-C40C66FF867C}">
                  <a14:compatExt spid="_x0000_s1733"/>
                </a:ext>
                <a:ext uri="{FF2B5EF4-FFF2-40B4-BE49-F238E27FC236}">
                  <a16:creationId xmlns:a16="http://schemas.microsoft.com/office/drawing/2014/main" id="{00000000-0008-0000-0100-00001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1033</xdr:row>
          <xdr:rowOff>0</xdr:rowOff>
        </xdr:from>
        <xdr:to>
          <xdr:col>10</xdr:col>
          <xdr:colOff>0</xdr:colOff>
          <xdr:row>1034</xdr:row>
          <xdr:rowOff>0</xdr:rowOff>
        </xdr:to>
        <xdr:sp macro="" textlink="">
          <xdr:nvSpPr>
            <xdr:cNvPr id="1734" name="Button 710" hidden="1">
              <a:extLst>
                <a:ext uri="{63B3BB69-23CF-44E3-9099-C40C66FF867C}">
                  <a14:compatExt spid="_x0000_s1734"/>
                </a:ext>
                <a:ext uri="{FF2B5EF4-FFF2-40B4-BE49-F238E27FC236}">
                  <a16:creationId xmlns:a16="http://schemas.microsoft.com/office/drawing/2014/main" id="{00000000-0008-0000-0100-00001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1034</xdr:row>
          <xdr:rowOff>0</xdr:rowOff>
        </xdr:from>
        <xdr:to>
          <xdr:col>10</xdr:col>
          <xdr:colOff>0</xdr:colOff>
          <xdr:row>1035</xdr:row>
          <xdr:rowOff>0</xdr:rowOff>
        </xdr:to>
        <xdr:sp macro="" textlink="">
          <xdr:nvSpPr>
            <xdr:cNvPr id="1735" name="Button 711" hidden="1">
              <a:extLst>
                <a:ext uri="{63B3BB69-23CF-44E3-9099-C40C66FF867C}">
                  <a14:compatExt spid="_x0000_s1735"/>
                </a:ext>
                <a:ext uri="{FF2B5EF4-FFF2-40B4-BE49-F238E27FC236}">
                  <a16:creationId xmlns:a16="http://schemas.microsoft.com/office/drawing/2014/main" id="{00000000-0008-0000-0100-00001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1035</xdr:row>
          <xdr:rowOff>0</xdr:rowOff>
        </xdr:from>
        <xdr:to>
          <xdr:col>10</xdr:col>
          <xdr:colOff>0</xdr:colOff>
          <xdr:row>1036</xdr:row>
          <xdr:rowOff>0</xdr:rowOff>
        </xdr:to>
        <xdr:sp macro="" textlink="">
          <xdr:nvSpPr>
            <xdr:cNvPr id="1736" name="Button 712" hidden="1">
              <a:extLst>
                <a:ext uri="{63B3BB69-23CF-44E3-9099-C40C66FF867C}">
                  <a14:compatExt spid="_x0000_s1736"/>
                </a:ext>
                <a:ext uri="{FF2B5EF4-FFF2-40B4-BE49-F238E27FC236}">
                  <a16:creationId xmlns:a16="http://schemas.microsoft.com/office/drawing/2014/main" id="{00000000-0008-0000-0100-00001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1036</xdr:row>
          <xdr:rowOff>0</xdr:rowOff>
        </xdr:from>
        <xdr:to>
          <xdr:col>10</xdr:col>
          <xdr:colOff>0</xdr:colOff>
          <xdr:row>1037</xdr:row>
          <xdr:rowOff>0</xdr:rowOff>
        </xdr:to>
        <xdr:sp macro="" textlink="">
          <xdr:nvSpPr>
            <xdr:cNvPr id="1737" name="Button 713" hidden="1">
              <a:extLst>
                <a:ext uri="{63B3BB69-23CF-44E3-9099-C40C66FF867C}">
                  <a14:compatExt spid="_x0000_s1737"/>
                </a:ext>
                <a:ext uri="{FF2B5EF4-FFF2-40B4-BE49-F238E27FC236}">
                  <a16:creationId xmlns:a16="http://schemas.microsoft.com/office/drawing/2014/main" id="{00000000-0008-0000-0100-00001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1037</xdr:row>
          <xdr:rowOff>0</xdr:rowOff>
        </xdr:from>
        <xdr:to>
          <xdr:col>10</xdr:col>
          <xdr:colOff>0</xdr:colOff>
          <xdr:row>1038</xdr:row>
          <xdr:rowOff>0</xdr:rowOff>
        </xdr:to>
        <xdr:sp macro="" textlink="">
          <xdr:nvSpPr>
            <xdr:cNvPr id="1738" name="Button 714" hidden="1">
              <a:extLst>
                <a:ext uri="{63B3BB69-23CF-44E3-9099-C40C66FF867C}">
                  <a14:compatExt spid="_x0000_s1738"/>
                </a:ext>
                <a:ext uri="{FF2B5EF4-FFF2-40B4-BE49-F238E27FC236}">
                  <a16:creationId xmlns:a16="http://schemas.microsoft.com/office/drawing/2014/main" id="{00000000-0008-0000-0100-00001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1038</xdr:row>
          <xdr:rowOff>0</xdr:rowOff>
        </xdr:from>
        <xdr:to>
          <xdr:col>10</xdr:col>
          <xdr:colOff>0</xdr:colOff>
          <xdr:row>1039</xdr:row>
          <xdr:rowOff>0</xdr:rowOff>
        </xdr:to>
        <xdr:sp macro="" textlink="">
          <xdr:nvSpPr>
            <xdr:cNvPr id="1739" name="Button 715" hidden="1">
              <a:extLst>
                <a:ext uri="{63B3BB69-23CF-44E3-9099-C40C66FF867C}">
                  <a14:compatExt spid="_x0000_s1739"/>
                </a:ext>
                <a:ext uri="{FF2B5EF4-FFF2-40B4-BE49-F238E27FC236}">
                  <a16:creationId xmlns:a16="http://schemas.microsoft.com/office/drawing/2014/main" id="{00000000-0008-0000-0100-00002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1039</xdr:row>
          <xdr:rowOff>0</xdr:rowOff>
        </xdr:from>
        <xdr:to>
          <xdr:col>10</xdr:col>
          <xdr:colOff>0</xdr:colOff>
          <xdr:row>1040</xdr:row>
          <xdr:rowOff>0</xdr:rowOff>
        </xdr:to>
        <xdr:sp macro="" textlink="">
          <xdr:nvSpPr>
            <xdr:cNvPr id="1740" name="Button 716" hidden="1">
              <a:extLst>
                <a:ext uri="{63B3BB69-23CF-44E3-9099-C40C66FF867C}">
                  <a14:compatExt spid="_x0000_s1740"/>
                </a:ext>
                <a:ext uri="{FF2B5EF4-FFF2-40B4-BE49-F238E27FC236}">
                  <a16:creationId xmlns:a16="http://schemas.microsoft.com/office/drawing/2014/main" id="{00000000-0008-0000-0100-00002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1040</xdr:row>
          <xdr:rowOff>0</xdr:rowOff>
        </xdr:from>
        <xdr:to>
          <xdr:col>10</xdr:col>
          <xdr:colOff>0</xdr:colOff>
          <xdr:row>1041</xdr:row>
          <xdr:rowOff>0</xdr:rowOff>
        </xdr:to>
        <xdr:sp macro="" textlink="">
          <xdr:nvSpPr>
            <xdr:cNvPr id="1741" name="Button 717" hidden="1">
              <a:extLst>
                <a:ext uri="{63B3BB69-23CF-44E3-9099-C40C66FF867C}">
                  <a14:compatExt spid="_x0000_s1741"/>
                </a:ext>
                <a:ext uri="{FF2B5EF4-FFF2-40B4-BE49-F238E27FC236}">
                  <a16:creationId xmlns:a16="http://schemas.microsoft.com/office/drawing/2014/main" id="{00000000-0008-0000-0100-00002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1041</xdr:row>
          <xdr:rowOff>0</xdr:rowOff>
        </xdr:from>
        <xdr:to>
          <xdr:col>10</xdr:col>
          <xdr:colOff>0</xdr:colOff>
          <xdr:row>1042</xdr:row>
          <xdr:rowOff>0</xdr:rowOff>
        </xdr:to>
        <xdr:sp macro="" textlink="">
          <xdr:nvSpPr>
            <xdr:cNvPr id="1742" name="Button 718" hidden="1">
              <a:extLst>
                <a:ext uri="{63B3BB69-23CF-44E3-9099-C40C66FF867C}">
                  <a14:compatExt spid="_x0000_s1742"/>
                </a:ext>
                <a:ext uri="{FF2B5EF4-FFF2-40B4-BE49-F238E27FC236}">
                  <a16:creationId xmlns:a16="http://schemas.microsoft.com/office/drawing/2014/main" id="{00000000-0008-0000-0100-00002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1042</xdr:row>
          <xdr:rowOff>0</xdr:rowOff>
        </xdr:from>
        <xdr:to>
          <xdr:col>10</xdr:col>
          <xdr:colOff>0</xdr:colOff>
          <xdr:row>1043</xdr:row>
          <xdr:rowOff>0</xdr:rowOff>
        </xdr:to>
        <xdr:sp macro="" textlink="">
          <xdr:nvSpPr>
            <xdr:cNvPr id="1743" name="Button 719" hidden="1">
              <a:extLst>
                <a:ext uri="{63B3BB69-23CF-44E3-9099-C40C66FF867C}">
                  <a14:compatExt spid="_x0000_s1743"/>
                </a:ext>
                <a:ext uri="{FF2B5EF4-FFF2-40B4-BE49-F238E27FC236}">
                  <a16:creationId xmlns:a16="http://schemas.microsoft.com/office/drawing/2014/main" id="{00000000-0008-0000-0100-00002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1043</xdr:row>
          <xdr:rowOff>0</xdr:rowOff>
        </xdr:from>
        <xdr:to>
          <xdr:col>10</xdr:col>
          <xdr:colOff>0</xdr:colOff>
          <xdr:row>1044</xdr:row>
          <xdr:rowOff>0</xdr:rowOff>
        </xdr:to>
        <xdr:sp macro="" textlink="">
          <xdr:nvSpPr>
            <xdr:cNvPr id="1744" name="Button 720" hidden="1">
              <a:extLst>
                <a:ext uri="{63B3BB69-23CF-44E3-9099-C40C66FF867C}">
                  <a14:compatExt spid="_x0000_s1744"/>
                </a:ext>
                <a:ext uri="{FF2B5EF4-FFF2-40B4-BE49-F238E27FC236}">
                  <a16:creationId xmlns:a16="http://schemas.microsoft.com/office/drawing/2014/main" id="{00000000-0008-0000-0100-00002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1053</xdr:row>
          <xdr:rowOff>0</xdr:rowOff>
        </xdr:from>
        <xdr:to>
          <xdr:col>10</xdr:col>
          <xdr:colOff>0</xdr:colOff>
          <xdr:row>1054</xdr:row>
          <xdr:rowOff>0</xdr:rowOff>
        </xdr:to>
        <xdr:sp macro="" textlink="">
          <xdr:nvSpPr>
            <xdr:cNvPr id="1745" name="Button 721" hidden="1">
              <a:extLst>
                <a:ext uri="{63B3BB69-23CF-44E3-9099-C40C66FF867C}">
                  <a14:compatExt spid="_x0000_s1745"/>
                </a:ext>
                <a:ext uri="{FF2B5EF4-FFF2-40B4-BE49-F238E27FC236}">
                  <a16:creationId xmlns:a16="http://schemas.microsoft.com/office/drawing/2014/main" id="{00000000-0008-0000-0100-00003B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1054</xdr:row>
          <xdr:rowOff>0</xdr:rowOff>
        </xdr:from>
        <xdr:to>
          <xdr:col>10</xdr:col>
          <xdr:colOff>0</xdr:colOff>
          <xdr:row>1055</xdr:row>
          <xdr:rowOff>0</xdr:rowOff>
        </xdr:to>
        <xdr:sp macro="" textlink="">
          <xdr:nvSpPr>
            <xdr:cNvPr id="1746" name="Button 722" hidden="1">
              <a:extLst>
                <a:ext uri="{63B3BB69-23CF-44E3-9099-C40C66FF867C}">
                  <a14:compatExt spid="_x0000_s1746"/>
                </a:ext>
                <a:ext uri="{FF2B5EF4-FFF2-40B4-BE49-F238E27FC236}">
                  <a16:creationId xmlns:a16="http://schemas.microsoft.com/office/drawing/2014/main" id="{00000000-0008-0000-0100-00003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1046</xdr:row>
          <xdr:rowOff>0</xdr:rowOff>
        </xdr:from>
        <xdr:to>
          <xdr:col>10</xdr:col>
          <xdr:colOff>0</xdr:colOff>
          <xdr:row>1047</xdr:row>
          <xdr:rowOff>0</xdr:rowOff>
        </xdr:to>
        <xdr:sp macro="" textlink="">
          <xdr:nvSpPr>
            <xdr:cNvPr id="1747" name="Button 723" hidden="1">
              <a:extLst>
                <a:ext uri="{63B3BB69-23CF-44E3-9099-C40C66FF867C}">
                  <a14:compatExt spid="_x0000_s1747"/>
                </a:ext>
                <a:ext uri="{FF2B5EF4-FFF2-40B4-BE49-F238E27FC236}">
                  <a16:creationId xmlns:a16="http://schemas.microsoft.com/office/drawing/2014/main" id="{00000000-0008-0000-0100-00003D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1055</xdr:row>
          <xdr:rowOff>0</xdr:rowOff>
        </xdr:from>
        <xdr:to>
          <xdr:col>10</xdr:col>
          <xdr:colOff>0</xdr:colOff>
          <xdr:row>1056</xdr:row>
          <xdr:rowOff>0</xdr:rowOff>
        </xdr:to>
        <xdr:sp macro="" textlink="">
          <xdr:nvSpPr>
            <xdr:cNvPr id="1748" name="Button 724" hidden="1">
              <a:extLst>
                <a:ext uri="{63B3BB69-23CF-44E3-9099-C40C66FF867C}">
                  <a14:compatExt spid="_x0000_s1748"/>
                </a:ext>
                <a:ext uri="{FF2B5EF4-FFF2-40B4-BE49-F238E27FC236}">
                  <a16:creationId xmlns:a16="http://schemas.microsoft.com/office/drawing/2014/main" id="{00000000-0008-0000-0100-00003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1056</xdr:row>
          <xdr:rowOff>0</xdr:rowOff>
        </xdr:from>
        <xdr:to>
          <xdr:col>10</xdr:col>
          <xdr:colOff>0</xdr:colOff>
          <xdr:row>1057</xdr:row>
          <xdr:rowOff>0</xdr:rowOff>
        </xdr:to>
        <xdr:sp macro="" textlink="">
          <xdr:nvSpPr>
            <xdr:cNvPr id="1749" name="Button 725" hidden="1">
              <a:extLst>
                <a:ext uri="{63B3BB69-23CF-44E3-9099-C40C66FF867C}">
                  <a14:compatExt spid="_x0000_s1749"/>
                </a:ext>
                <a:ext uri="{FF2B5EF4-FFF2-40B4-BE49-F238E27FC236}">
                  <a16:creationId xmlns:a16="http://schemas.microsoft.com/office/drawing/2014/main" id="{00000000-0008-0000-0100-00004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1057</xdr:row>
          <xdr:rowOff>0</xdr:rowOff>
        </xdr:from>
        <xdr:to>
          <xdr:col>10</xdr:col>
          <xdr:colOff>0</xdr:colOff>
          <xdr:row>1058</xdr:row>
          <xdr:rowOff>0</xdr:rowOff>
        </xdr:to>
        <xdr:sp macro="" textlink="">
          <xdr:nvSpPr>
            <xdr:cNvPr id="1750" name="Button 726" hidden="1">
              <a:extLst>
                <a:ext uri="{63B3BB69-23CF-44E3-9099-C40C66FF867C}">
                  <a14:compatExt spid="_x0000_s1750"/>
                </a:ext>
                <a:ext uri="{FF2B5EF4-FFF2-40B4-BE49-F238E27FC236}">
                  <a16:creationId xmlns:a16="http://schemas.microsoft.com/office/drawing/2014/main" id="{00000000-0008-0000-0100-00004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1058</xdr:row>
          <xdr:rowOff>0</xdr:rowOff>
        </xdr:from>
        <xdr:to>
          <xdr:col>10</xdr:col>
          <xdr:colOff>0</xdr:colOff>
          <xdr:row>1059</xdr:row>
          <xdr:rowOff>0</xdr:rowOff>
        </xdr:to>
        <xdr:sp macro="" textlink="">
          <xdr:nvSpPr>
            <xdr:cNvPr id="1751" name="Button 727" hidden="1">
              <a:extLst>
                <a:ext uri="{63B3BB69-23CF-44E3-9099-C40C66FF867C}">
                  <a14:compatExt spid="_x0000_s1751"/>
                </a:ext>
                <a:ext uri="{FF2B5EF4-FFF2-40B4-BE49-F238E27FC236}">
                  <a16:creationId xmlns:a16="http://schemas.microsoft.com/office/drawing/2014/main" id="{00000000-0008-0000-0100-00004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1059</xdr:row>
          <xdr:rowOff>0</xdr:rowOff>
        </xdr:from>
        <xdr:to>
          <xdr:col>10</xdr:col>
          <xdr:colOff>0</xdr:colOff>
          <xdr:row>1060</xdr:row>
          <xdr:rowOff>0</xdr:rowOff>
        </xdr:to>
        <xdr:sp macro="" textlink="">
          <xdr:nvSpPr>
            <xdr:cNvPr id="1752" name="Button 728" hidden="1">
              <a:extLst>
                <a:ext uri="{63B3BB69-23CF-44E3-9099-C40C66FF867C}">
                  <a14:compatExt spid="_x0000_s1752"/>
                </a:ext>
                <a:ext uri="{FF2B5EF4-FFF2-40B4-BE49-F238E27FC236}">
                  <a16:creationId xmlns:a16="http://schemas.microsoft.com/office/drawing/2014/main" id="{00000000-0008-0000-0100-00004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1060</xdr:row>
          <xdr:rowOff>0</xdr:rowOff>
        </xdr:from>
        <xdr:to>
          <xdr:col>10</xdr:col>
          <xdr:colOff>0</xdr:colOff>
          <xdr:row>1061</xdr:row>
          <xdr:rowOff>0</xdr:rowOff>
        </xdr:to>
        <xdr:sp macro="" textlink="">
          <xdr:nvSpPr>
            <xdr:cNvPr id="1753" name="Button 729" hidden="1">
              <a:extLst>
                <a:ext uri="{63B3BB69-23CF-44E3-9099-C40C66FF867C}">
                  <a14:compatExt spid="_x0000_s1753"/>
                </a:ext>
                <a:ext uri="{FF2B5EF4-FFF2-40B4-BE49-F238E27FC236}">
                  <a16:creationId xmlns:a16="http://schemas.microsoft.com/office/drawing/2014/main" id="{00000000-0008-0000-0100-00004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1061</xdr:row>
          <xdr:rowOff>0</xdr:rowOff>
        </xdr:from>
        <xdr:to>
          <xdr:col>10</xdr:col>
          <xdr:colOff>0</xdr:colOff>
          <xdr:row>1062</xdr:row>
          <xdr:rowOff>0</xdr:rowOff>
        </xdr:to>
        <xdr:sp macro="" textlink="">
          <xdr:nvSpPr>
            <xdr:cNvPr id="1754" name="Button 730" hidden="1">
              <a:extLst>
                <a:ext uri="{63B3BB69-23CF-44E3-9099-C40C66FF867C}">
                  <a14:compatExt spid="_x0000_s1754"/>
                </a:ext>
                <a:ext uri="{FF2B5EF4-FFF2-40B4-BE49-F238E27FC236}">
                  <a16:creationId xmlns:a16="http://schemas.microsoft.com/office/drawing/2014/main" id="{00000000-0008-0000-0100-00004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1062</xdr:row>
          <xdr:rowOff>0</xdr:rowOff>
        </xdr:from>
        <xdr:to>
          <xdr:col>10</xdr:col>
          <xdr:colOff>0</xdr:colOff>
          <xdr:row>1063</xdr:row>
          <xdr:rowOff>0</xdr:rowOff>
        </xdr:to>
        <xdr:sp macro="" textlink="">
          <xdr:nvSpPr>
            <xdr:cNvPr id="1755" name="Button 731" hidden="1">
              <a:extLst>
                <a:ext uri="{63B3BB69-23CF-44E3-9099-C40C66FF867C}">
                  <a14:compatExt spid="_x0000_s1755"/>
                </a:ext>
                <a:ext uri="{FF2B5EF4-FFF2-40B4-BE49-F238E27FC236}">
                  <a16:creationId xmlns:a16="http://schemas.microsoft.com/office/drawing/2014/main" id="{00000000-0008-0000-0100-00004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1063</xdr:row>
          <xdr:rowOff>0</xdr:rowOff>
        </xdr:from>
        <xdr:to>
          <xdr:col>10</xdr:col>
          <xdr:colOff>0</xdr:colOff>
          <xdr:row>1064</xdr:row>
          <xdr:rowOff>0</xdr:rowOff>
        </xdr:to>
        <xdr:sp macro="" textlink="">
          <xdr:nvSpPr>
            <xdr:cNvPr id="1756" name="Button 732" hidden="1">
              <a:extLst>
                <a:ext uri="{63B3BB69-23CF-44E3-9099-C40C66FF867C}">
                  <a14:compatExt spid="_x0000_s1756"/>
                </a:ext>
                <a:ext uri="{FF2B5EF4-FFF2-40B4-BE49-F238E27FC236}">
                  <a16:creationId xmlns:a16="http://schemas.microsoft.com/office/drawing/2014/main" id="{00000000-0008-0000-0100-00004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1064</xdr:row>
          <xdr:rowOff>0</xdr:rowOff>
        </xdr:from>
        <xdr:to>
          <xdr:col>10</xdr:col>
          <xdr:colOff>0</xdr:colOff>
          <xdr:row>1065</xdr:row>
          <xdr:rowOff>0</xdr:rowOff>
        </xdr:to>
        <xdr:sp macro="" textlink="">
          <xdr:nvSpPr>
            <xdr:cNvPr id="1757" name="Button 733" hidden="1">
              <a:extLst>
                <a:ext uri="{63B3BB69-23CF-44E3-9099-C40C66FF867C}">
                  <a14:compatExt spid="_x0000_s1757"/>
                </a:ext>
                <a:ext uri="{FF2B5EF4-FFF2-40B4-BE49-F238E27FC236}">
                  <a16:creationId xmlns:a16="http://schemas.microsoft.com/office/drawing/2014/main" id="{00000000-0008-0000-0100-000048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1065</xdr:row>
          <xdr:rowOff>0</xdr:rowOff>
        </xdr:from>
        <xdr:to>
          <xdr:col>10</xdr:col>
          <xdr:colOff>0</xdr:colOff>
          <xdr:row>1066</xdr:row>
          <xdr:rowOff>0</xdr:rowOff>
        </xdr:to>
        <xdr:sp macro="" textlink="">
          <xdr:nvSpPr>
            <xdr:cNvPr id="1758" name="Button 734" hidden="1">
              <a:extLst>
                <a:ext uri="{63B3BB69-23CF-44E3-9099-C40C66FF867C}">
                  <a14:compatExt spid="_x0000_s1758"/>
                </a:ext>
                <a:ext uri="{FF2B5EF4-FFF2-40B4-BE49-F238E27FC236}">
                  <a16:creationId xmlns:a16="http://schemas.microsoft.com/office/drawing/2014/main" id="{00000000-0008-0000-0100-00004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1066</xdr:row>
          <xdr:rowOff>0</xdr:rowOff>
        </xdr:from>
        <xdr:to>
          <xdr:col>10</xdr:col>
          <xdr:colOff>0</xdr:colOff>
          <xdr:row>1067</xdr:row>
          <xdr:rowOff>0</xdr:rowOff>
        </xdr:to>
        <xdr:sp macro="" textlink="">
          <xdr:nvSpPr>
            <xdr:cNvPr id="1759" name="Button 735" hidden="1">
              <a:extLst>
                <a:ext uri="{63B3BB69-23CF-44E3-9099-C40C66FF867C}">
                  <a14:compatExt spid="_x0000_s1759"/>
                </a:ext>
                <a:ext uri="{FF2B5EF4-FFF2-40B4-BE49-F238E27FC236}">
                  <a16:creationId xmlns:a16="http://schemas.microsoft.com/office/drawing/2014/main" id="{00000000-0008-0000-0100-00004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1067</xdr:row>
          <xdr:rowOff>0</xdr:rowOff>
        </xdr:from>
        <xdr:to>
          <xdr:col>10</xdr:col>
          <xdr:colOff>0</xdr:colOff>
          <xdr:row>1068</xdr:row>
          <xdr:rowOff>0</xdr:rowOff>
        </xdr:to>
        <xdr:sp macro="" textlink="">
          <xdr:nvSpPr>
            <xdr:cNvPr id="1760" name="Button 736" hidden="1">
              <a:extLst>
                <a:ext uri="{63B3BB69-23CF-44E3-9099-C40C66FF867C}">
                  <a14:compatExt spid="_x0000_s1760"/>
                </a:ext>
                <a:ext uri="{FF2B5EF4-FFF2-40B4-BE49-F238E27FC236}">
                  <a16:creationId xmlns:a16="http://schemas.microsoft.com/office/drawing/2014/main" id="{00000000-0008-0000-0100-00004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1068</xdr:row>
          <xdr:rowOff>0</xdr:rowOff>
        </xdr:from>
        <xdr:to>
          <xdr:col>10</xdr:col>
          <xdr:colOff>0</xdr:colOff>
          <xdr:row>1069</xdr:row>
          <xdr:rowOff>0</xdr:rowOff>
        </xdr:to>
        <xdr:sp macro="" textlink="">
          <xdr:nvSpPr>
            <xdr:cNvPr id="1761" name="Button 737" hidden="1">
              <a:extLst>
                <a:ext uri="{63B3BB69-23CF-44E3-9099-C40C66FF867C}">
                  <a14:compatExt spid="_x0000_s1761"/>
                </a:ext>
                <a:ext uri="{FF2B5EF4-FFF2-40B4-BE49-F238E27FC236}">
                  <a16:creationId xmlns:a16="http://schemas.microsoft.com/office/drawing/2014/main" id="{00000000-0008-0000-0100-00004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1069</xdr:row>
          <xdr:rowOff>0</xdr:rowOff>
        </xdr:from>
        <xdr:to>
          <xdr:col>10</xdr:col>
          <xdr:colOff>0</xdr:colOff>
          <xdr:row>1070</xdr:row>
          <xdr:rowOff>0</xdr:rowOff>
        </xdr:to>
        <xdr:sp macro="" textlink="">
          <xdr:nvSpPr>
            <xdr:cNvPr id="1762" name="Button 738" hidden="1">
              <a:extLst>
                <a:ext uri="{63B3BB69-23CF-44E3-9099-C40C66FF867C}">
                  <a14:compatExt spid="_x0000_s1762"/>
                </a:ext>
                <a:ext uri="{FF2B5EF4-FFF2-40B4-BE49-F238E27FC236}">
                  <a16:creationId xmlns:a16="http://schemas.microsoft.com/office/drawing/2014/main" id="{00000000-0008-0000-0100-00004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1070</xdr:row>
          <xdr:rowOff>0</xdr:rowOff>
        </xdr:from>
        <xdr:to>
          <xdr:col>10</xdr:col>
          <xdr:colOff>0</xdr:colOff>
          <xdr:row>1071</xdr:row>
          <xdr:rowOff>0</xdr:rowOff>
        </xdr:to>
        <xdr:sp macro="" textlink="">
          <xdr:nvSpPr>
            <xdr:cNvPr id="1763" name="Button 739" hidden="1">
              <a:extLst>
                <a:ext uri="{63B3BB69-23CF-44E3-9099-C40C66FF867C}">
                  <a14:compatExt spid="_x0000_s1763"/>
                </a:ext>
                <a:ext uri="{FF2B5EF4-FFF2-40B4-BE49-F238E27FC236}">
                  <a16:creationId xmlns:a16="http://schemas.microsoft.com/office/drawing/2014/main" id="{00000000-0008-0000-0100-00004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1080</xdr:row>
          <xdr:rowOff>0</xdr:rowOff>
        </xdr:from>
        <xdr:to>
          <xdr:col>10</xdr:col>
          <xdr:colOff>0</xdr:colOff>
          <xdr:row>1081</xdr:row>
          <xdr:rowOff>0</xdr:rowOff>
        </xdr:to>
        <xdr:sp macro="" textlink="">
          <xdr:nvSpPr>
            <xdr:cNvPr id="1764" name="Button 740" hidden="1">
              <a:extLst>
                <a:ext uri="{63B3BB69-23CF-44E3-9099-C40C66FF867C}">
                  <a14:compatExt spid="_x0000_s1764"/>
                </a:ext>
                <a:ext uri="{FF2B5EF4-FFF2-40B4-BE49-F238E27FC236}">
                  <a16:creationId xmlns:a16="http://schemas.microsoft.com/office/drawing/2014/main" id="{00000000-0008-0000-0100-000062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1081</xdr:row>
          <xdr:rowOff>0</xdr:rowOff>
        </xdr:from>
        <xdr:to>
          <xdr:col>10</xdr:col>
          <xdr:colOff>0</xdr:colOff>
          <xdr:row>1082</xdr:row>
          <xdr:rowOff>0</xdr:rowOff>
        </xdr:to>
        <xdr:sp macro="" textlink="">
          <xdr:nvSpPr>
            <xdr:cNvPr id="1765" name="Button 741" hidden="1">
              <a:extLst>
                <a:ext uri="{63B3BB69-23CF-44E3-9099-C40C66FF867C}">
                  <a14:compatExt spid="_x0000_s1765"/>
                </a:ext>
                <a:ext uri="{FF2B5EF4-FFF2-40B4-BE49-F238E27FC236}">
                  <a16:creationId xmlns:a16="http://schemas.microsoft.com/office/drawing/2014/main" id="{00000000-0008-0000-0100-00006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1073</xdr:row>
          <xdr:rowOff>0</xdr:rowOff>
        </xdr:from>
        <xdr:to>
          <xdr:col>10</xdr:col>
          <xdr:colOff>0</xdr:colOff>
          <xdr:row>1074</xdr:row>
          <xdr:rowOff>0</xdr:rowOff>
        </xdr:to>
        <xdr:sp macro="" textlink="">
          <xdr:nvSpPr>
            <xdr:cNvPr id="1766" name="Button 742" hidden="1">
              <a:extLst>
                <a:ext uri="{63B3BB69-23CF-44E3-9099-C40C66FF867C}">
                  <a14:compatExt spid="_x0000_s1766"/>
                </a:ext>
                <a:ext uri="{FF2B5EF4-FFF2-40B4-BE49-F238E27FC236}">
                  <a16:creationId xmlns:a16="http://schemas.microsoft.com/office/drawing/2014/main" id="{00000000-0008-0000-0100-000064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1082</xdr:row>
          <xdr:rowOff>0</xdr:rowOff>
        </xdr:from>
        <xdr:to>
          <xdr:col>10</xdr:col>
          <xdr:colOff>0</xdr:colOff>
          <xdr:row>1083</xdr:row>
          <xdr:rowOff>0</xdr:rowOff>
        </xdr:to>
        <xdr:sp macro="" textlink="">
          <xdr:nvSpPr>
            <xdr:cNvPr id="1767" name="Button 743" hidden="1">
              <a:extLst>
                <a:ext uri="{63B3BB69-23CF-44E3-9099-C40C66FF867C}">
                  <a14:compatExt spid="_x0000_s1767"/>
                </a:ext>
                <a:ext uri="{FF2B5EF4-FFF2-40B4-BE49-F238E27FC236}">
                  <a16:creationId xmlns:a16="http://schemas.microsoft.com/office/drawing/2014/main" id="{00000000-0008-0000-0100-00006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1083</xdr:row>
          <xdr:rowOff>0</xdr:rowOff>
        </xdr:from>
        <xdr:to>
          <xdr:col>10</xdr:col>
          <xdr:colOff>0</xdr:colOff>
          <xdr:row>1084</xdr:row>
          <xdr:rowOff>0</xdr:rowOff>
        </xdr:to>
        <xdr:sp macro="" textlink="">
          <xdr:nvSpPr>
            <xdr:cNvPr id="1768" name="Button 744" hidden="1">
              <a:extLst>
                <a:ext uri="{63B3BB69-23CF-44E3-9099-C40C66FF867C}">
                  <a14:compatExt spid="_x0000_s1768"/>
                </a:ext>
                <a:ext uri="{FF2B5EF4-FFF2-40B4-BE49-F238E27FC236}">
                  <a16:creationId xmlns:a16="http://schemas.microsoft.com/office/drawing/2014/main" id="{00000000-0008-0000-0100-00006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1084</xdr:row>
          <xdr:rowOff>0</xdr:rowOff>
        </xdr:from>
        <xdr:to>
          <xdr:col>10</xdr:col>
          <xdr:colOff>0</xdr:colOff>
          <xdr:row>1085</xdr:row>
          <xdr:rowOff>0</xdr:rowOff>
        </xdr:to>
        <xdr:sp macro="" textlink="">
          <xdr:nvSpPr>
            <xdr:cNvPr id="1769" name="Button 745" hidden="1">
              <a:extLst>
                <a:ext uri="{63B3BB69-23CF-44E3-9099-C40C66FF867C}">
                  <a14:compatExt spid="_x0000_s1769"/>
                </a:ext>
                <a:ext uri="{FF2B5EF4-FFF2-40B4-BE49-F238E27FC236}">
                  <a16:creationId xmlns:a16="http://schemas.microsoft.com/office/drawing/2014/main" id="{00000000-0008-0000-0100-00006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1085</xdr:row>
          <xdr:rowOff>0</xdr:rowOff>
        </xdr:from>
        <xdr:to>
          <xdr:col>10</xdr:col>
          <xdr:colOff>0</xdr:colOff>
          <xdr:row>1086</xdr:row>
          <xdr:rowOff>0</xdr:rowOff>
        </xdr:to>
        <xdr:sp macro="" textlink="">
          <xdr:nvSpPr>
            <xdr:cNvPr id="1770" name="Button 746" hidden="1">
              <a:extLst>
                <a:ext uri="{63B3BB69-23CF-44E3-9099-C40C66FF867C}">
                  <a14:compatExt spid="_x0000_s1770"/>
                </a:ext>
                <a:ext uri="{FF2B5EF4-FFF2-40B4-BE49-F238E27FC236}">
                  <a16:creationId xmlns:a16="http://schemas.microsoft.com/office/drawing/2014/main" id="{00000000-0008-0000-0100-000068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1086</xdr:row>
          <xdr:rowOff>0</xdr:rowOff>
        </xdr:from>
        <xdr:to>
          <xdr:col>10</xdr:col>
          <xdr:colOff>0</xdr:colOff>
          <xdr:row>1087</xdr:row>
          <xdr:rowOff>0</xdr:rowOff>
        </xdr:to>
        <xdr:sp macro="" textlink="">
          <xdr:nvSpPr>
            <xdr:cNvPr id="1771" name="Button 747" hidden="1">
              <a:extLst>
                <a:ext uri="{63B3BB69-23CF-44E3-9099-C40C66FF867C}">
                  <a14:compatExt spid="_x0000_s1771"/>
                </a:ext>
                <a:ext uri="{FF2B5EF4-FFF2-40B4-BE49-F238E27FC236}">
                  <a16:creationId xmlns:a16="http://schemas.microsoft.com/office/drawing/2014/main" id="{00000000-0008-0000-0100-00006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1087</xdr:row>
          <xdr:rowOff>0</xdr:rowOff>
        </xdr:from>
        <xdr:to>
          <xdr:col>10</xdr:col>
          <xdr:colOff>0</xdr:colOff>
          <xdr:row>1088</xdr:row>
          <xdr:rowOff>0</xdr:rowOff>
        </xdr:to>
        <xdr:sp macro="" textlink="">
          <xdr:nvSpPr>
            <xdr:cNvPr id="1772" name="Button 748" hidden="1">
              <a:extLst>
                <a:ext uri="{63B3BB69-23CF-44E3-9099-C40C66FF867C}">
                  <a14:compatExt spid="_x0000_s1772"/>
                </a:ext>
                <a:ext uri="{FF2B5EF4-FFF2-40B4-BE49-F238E27FC236}">
                  <a16:creationId xmlns:a16="http://schemas.microsoft.com/office/drawing/2014/main" id="{00000000-0008-0000-0100-00006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1088</xdr:row>
          <xdr:rowOff>0</xdr:rowOff>
        </xdr:from>
        <xdr:to>
          <xdr:col>10</xdr:col>
          <xdr:colOff>0</xdr:colOff>
          <xdr:row>1089</xdr:row>
          <xdr:rowOff>0</xdr:rowOff>
        </xdr:to>
        <xdr:sp macro="" textlink="">
          <xdr:nvSpPr>
            <xdr:cNvPr id="1773" name="Button 749" hidden="1">
              <a:extLst>
                <a:ext uri="{63B3BB69-23CF-44E3-9099-C40C66FF867C}">
                  <a14:compatExt spid="_x0000_s1773"/>
                </a:ext>
                <a:ext uri="{FF2B5EF4-FFF2-40B4-BE49-F238E27FC236}">
                  <a16:creationId xmlns:a16="http://schemas.microsoft.com/office/drawing/2014/main" id="{00000000-0008-0000-0100-00006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1089</xdr:row>
          <xdr:rowOff>0</xdr:rowOff>
        </xdr:from>
        <xdr:to>
          <xdr:col>10</xdr:col>
          <xdr:colOff>0</xdr:colOff>
          <xdr:row>1090</xdr:row>
          <xdr:rowOff>0</xdr:rowOff>
        </xdr:to>
        <xdr:sp macro="" textlink="">
          <xdr:nvSpPr>
            <xdr:cNvPr id="1774" name="Button 750" hidden="1">
              <a:extLst>
                <a:ext uri="{63B3BB69-23CF-44E3-9099-C40C66FF867C}">
                  <a14:compatExt spid="_x0000_s1774"/>
                </a:ext>
                <a:ext uri="{FF2B5EF4-FFF2-40B4-BE49-F238E27FC236}">
                  <a16:creationId xmlns:a16="http://schemas.microsoft.com/office/drawing/2014/main" id="{00000000-0008-0000-0100-00006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1090</xdr:row>
          <xdr:rowOff>0</xdr:rowOff>
        </xdr:from>
        <xdr:to>
          <xdr:col>10</xdr:col>
          <xdr:colOff>0</xdr:colOff>
          <xdr:row>1091</xdr:row>
          <xdr:rowOff>0</xdr:rowOff>
        </xdr:to>
        <xdr:sp macro="" textlink="">
          <xdr:nvSpPr>
            <xdr:cNvPr id="1775" name="Button 751" hidden="1">
              <a:extLst>
                <a:ext uri="{63B3BB69-23CF-44E3-9099-C40C66FF867C}">
                  <a14:compatExt spid="_x0000_s1775"/>
                </a:ext>
                <a:ext uri="{FF2B5EF4-FFF2-40B4-BE49-F238E27FC236}">
                  <a16:creationId xmlns:a16="http://schemas.microsoft.com/office/drawing/2014/main" id="{00000000-0008-0000-0100-00006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1091</xdr:row>
          <xdr:rowOff>0</xdr:rowOff>
        </xdr:from>
        <xdr:to>
          <xdr:col>10</xdr:col>
          <xdr:colOff>0</xdr:colOff>
          <xdr:row>1092</xdr:row>
          <xdr:rowOff>0</xdr:rowOff>
        </xdr:to>
        <xdr:sp macro="" textlink="">
          <xdr:nvSpPr>
            <xdr:cNvPr id="1776" name="Button 752" hidden="1">
              <a:extLst>
                <a:ext uri="{63B3BB69-23CF-44E3-9099-C40C66FF867C}">
                  <a14:compatExt spid="_x0000_s1776"/>
                </a:ext>
                <a:ext uri="{FF2B5EF4-FFF2-40B4-BE49-F238E27FC236}">
                  <a16:creationId xmlns:a16="http://schemas.microsoft.com/office/drawing/2014/main" id="{00000000-0008-0000-0100-00006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1092</xdr:row>
          <xdr:rowOff>0</xdr:rowOff>
        </xdr:from>
        <xdr:to>
          <xdr:col>10</xdr:col>
          <xdr:colOff>0</xdr:colOff>
          <xdr:row>1093</xdr:row>
          <xdr:rowOff>0</xdr:rowOff>
        </xdr:to>
        <xdr:sp macro="" textlink="">
          <xdr:nvSpPr>
            <xdr:cNvPr id="1777" name="Button 753" hidden="1">
              <a:extLst>
                <a:ext uri="{63B3BB69-23CF-44E3-9099-C40C66FF867C}">
                  <a14:compatExt spid="_x0000_s1777"/>
                </a:ext>
                <a:ext uri="{FF2B5EF4-FFF2-40B4-BE49-F238E27FC236}">
                  <a16:creationId xmlns:a16="http://schemas.microsoft.com/office/drawing/2014/main" id="{00000000-0008-0000-0100-00006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1093</xdr:row>
          <xdr:rowOff>0</xdr:rowOff>
        </xdr:from>
        <xdr:to>
          <xdr:col>10</xdr:col>
          <xdr:colOff>0</xdr:colOff>
          <xdr:row>1094</xdr:row>
          <xdr:rowOff>0</xdr:rowOff>
        </xdr:to>
        <xdr:sp macro="" textlink="">
          <xdr:nvSpPr>
            <xdr:cNvPr id="1778" name="Button 754" hidden="1">
              <a:extLst>
                <a:ext uri="{63B3BB69-23CF-44E3-9099-C40C66FF867C}">
                  <a14:compatExt spid="_x0000_s1778"/>
                </a:ext>
                <a:ext uri="{FF2B5EF4-FFF2-40B4-BE49-F238E27FC236}">
                  <a16:creationId xmlns:a16="http://schemas.microsoft.com/office/drawing/2014/main" id="{00000000-0008-0000-0100-00007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1094</xdr:row>
          <xdr:rowOff>0</xdr:rowOff>
        </xdr:from>
        <xdr:to>
          <xdr:col>10</xdr:col>
          <xdr:colOff>0</xdr:colOff>
          <xdr:row>1095</xdr:row>
          <xdr:rowOff>0</xdr:rowOff>
        </xdr:to>
        <xdr:sp macro="" textlink="">
          <xdr:nvSpPr>
            <xdr:cNvPr id="1779" name="Button 755" hidden="1">
              <a:extLst>
                <a:ext uri="{63B3BB69-23CF-44E3-9099-C40C66FF867C}">
                  <a14:compatExt spid="_x0000_s1779"/>
                </a:ext>
                <a:ext uri="{FF2B5EF4-FFF2-40B4-BE49-F238E27FC236}">
                  <a16:creationId xmlns:a16="http://schemas.microsoft.com/office/drawing/2014/main" id="{00000000-0008-0000-0100-00007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1095</xdr:row>
          <xdr:rowOff>0</xdr:rowOff>
        </xdr:from>
        <xdr:to>
          <xdr:col>10</xdr:col>
          <xdr:colOff>0</xdr:colOff>
          <xdr:row>1096</xdr:row>
          <xdr:rowOff>0</xdr:rowOff>
        </xdr:to>
        <xdr:sp macro="" textlink="">
          <xdr:nvSpPr>
            <xdr:cNvPr id="1780" name="Button 756" hidden="1">
              <a:extLst>
                <a:ext uri="{63B3BB69-23CF-44E3-9099-C40C66FF867C}">
                  <a14:compatExt spid="_x0000_s1780"/>
                </a:ext>
                <a:ext uri="{FF2B5EF4-FFF2-40B4-BE49-F238E27FC236}">
                  <a16:creationId xmlns:a16="http://schemas.microsoft.com/office/drawing/2014/main" id="{00000000-0008-0000-0100-00007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1096</xdr:row>
          <xdr:rowOff>0</xdr:rowOff>
        </xdr:from>
        <xdr:to>
          <xdr:col>10</xdr:col>
          <xdr:colOff>0</xdr:colOff>
          <xdr:row>1097</xdr:row>
          <xdr:rowOff>0</xdr:rowOff>
        </xdr:to>
        <xdr:sp macro="" textlink="">
          <xdr:nvSpPr>
            <xdr:cNvPr id="1781" name="Button 757" hidden="1">
              <a:extLst>
                <a:ext uri="{63B3BB69-23CF-44E3-9099-C40C66FF867C}">
                  <a14:compatExt spid="_x0000_s1781"/>
                </a:ext>
                <a:ext uri="{FF2B5EF4-FFF2-40B4-BE49-F238E27FC236}">
                  <a16:creationId xmlns:a16="http://schemas.microsoft.com/office/drawing/2014/main" id="{00000000-0008-0000-0100-00007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1097</xdr:row>
          <xdr:rowOff>0</xdr:rowOff>
        </xdr:from>
        <xdr:to>
          <xdr:col>10</xdr:col>
          <xdr:colOff>0</xdr:colOff>
          <xdr:row>1098</xdr:row>
          <xdr:rowOff>0</xdr:rowOff>
        </xdr:to>
        <xdr:sp macro="" textlink="">
          <xdr:nvSpPr>
            <xdr:cNvPr id="1782" name="Button 758" hidden="1">
              <a:extLst>
                <a:ext uri="{63B3BB69-23CF-44E3-9099-C40C66FF867C}">
                  <a14:compatExt spid="_x0000_s1782"/>
                </a:ext>
                <a:ext uri="{FF2B5EF4-FFF2-40B4-BE49-F238E27FC236}">
                  <a16:creationId xmlns:a16="http://schemas.microsoft.com/office/drawing/2014/main" id="{00000000-0008-0000-0100-00007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1098</xdr:row>
          <xdr:rowOff>0</xdr:rowOff>
        </xdr:from>
        <xdr:to>
          <xdr:col>10</xdr:col>
          <xdr:colOff>0</xdr:colOff>
          <xdr:row>1099</xdr:row>
          <xdr:rowOff>0</xdr:rowOff>
        </xdr:to>
        <xdr:sp macro="" textlink="">
          <xdr:nvSpPr>
            <xdr:cNvPr id="1783" name="Button 759" hidden="1">
              <a:extLst>
                <a:ext uri="{63B3BB69-23CF-44E3-9099-C40C66FF867C}">
                  <a14:compatExt spid="_x0000_s1783"/>
                </a:ext>
                <a:ext uri="{FF2B5EF4-FFF2-40B4-BE49-F238E27FC236}">
                  <a16:creationId xmlns:a16="http://schemas.microsoft.com/office/drawing/2014/main" id="{00000000-0008-0000-0100-00007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1099</xdr:row>
          <xdr:rowOff>0</xdr:rowOff>
        </xdr:from>
        <xdr:to>
          <xdr:col>10</xdr:col>
          <xdr:colOff>0</xdr:colOff>
          <xdr:row>1100</xdr:row>
          <xdr:rowOff>0</xdr:rowOff>
        </xdr:to>
        <xdr:sp macro="" textlink="">
          <xdr:nvSpPr>
            <xdr:cNvPr id="1784" name="Button 760" hidden="1">
              <a:extLst>
                <a:ext uri="{63B3BB69-23CF-44E3-9099-C40C66FF867C}">
                  <a14:compatExt spid="_x0000_s1784"/>
                </a:ext>
                <a:ext uri="{FF2B5EF4-FFF2-40B4-BE49-F238E27FC236}">
                  <a16:creationId xmlns:a16="http://schemas.microsoft.com/office/drawing/2014/main" id="{00000000-0008-0000-0100-00007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1100</xdr:row>
          <xdr:rowOff>0</xdr:rowOff>
        </xdr:from>
        <xdr:to>
          <xdr:col>10</xdr:col>
          <xdr:colOff>0</xdr:colOff>
          <xdr:row>1101</xdr:row>
          <xdr:rowOff>0</xdr:rowOff>
        </xdr:to>
        <xdr:sp macro="" textlink="">
          <xdr:nvSpPr>
            <xdr:cNvPr id="1785" name="Button 761" hidden="1">
              <a:extLst>
                <a:ext uri="{63B3BB69-23CF-44E3-9099-C40C66FF867C}">
                  <a14:compatExt spid="_x0000_s1785"/>
                </a:ext>
                <a:ext uri="{FF2B5EF4-FFF2-40B4-BE49-F238E27FC236}">
                  <a16:creationId xmlns:a16="http://schemas.microsoft.com/office/drawing/2014/main" id="{00000000-0008-0000-0100-00007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1101</xdr:row>
          <xdr:rowOff>0</xdr:rowOff>
        </xdr:from>
        <xdr:to>
          <xdr:col>10</xdr:col>
          <xdr:colOff>0</xdr:colOff>
          <xdr:row>1102</xdr:row>
          <xdr:rowOff>0</xdr:rowOff>
        </xdr:to>
        <xdr:sp macro="" textlink="">
          <xdr:nvSpPr>
            <xdr:cNvPr id="1786" name="Button 762" hidden="1">
              <a:extLst>
                <a:ext uri="{63B3BB69-23CF-44E3-9099-C40C66FF867C}">
                  <a14:compatExt spid="_x0000_s1786"/>
                </a:ext>
                <a:ext uri="{FF2B5EF4-FFF2-40B4-BE49-F238E27FC236}">
                  <a16:creationId xmlns:a16="http://schemas.microsoft.com/office/drawing/2014/main" id="{00000000-0008-0000-0100-000078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1102</xdr:row>
          <xdr:rowOff>0</xdr:rowOff>
        </xdr:from>
        <xdr:to>
          <xdr:col>10</xdr:col>
          <xdr:colOff>0</xdr:colOff>
          <xdr:row>1103</xdr:row>
          <xdr:rowOff>0</xdr:rowOff>
        </xdr:to>
        <xdr:sp macro="" textlink="">
          <xdr:nvSpPr>
            <xdr:cNvPr id="1787" name="Button 763" hidden="1">
              <a:extLst>
                <a:ext uri="{63B3BB69-23CF-44E3-9099-C40C66FF867C}">
                  <a14:compatExt spid="_x0000_s1787"/>
                </a:ext>
                <a:ext uri="{FF2B5EF4-FFF2-40B4-BE49-F238E27FC236}">
                  <a16:creationId xmlns:a16="http://schemas.microsoft.com/office/drawing/2014/main" id="{00000000-0008-0000-0100-00007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1103</xdr:row>
          <xdr:rowOff>0</xdr:rowOff>
        </xdr:from>
        <xdr:to>
          <xdr:col>10</xdr:col>
          <xdr:colOff>0</xdr:colOff>
          <xdr:row>1104</xdr:row>
          <xdr:rowOff>0</xdr:rowOff>
        </xdr:to>
        <xdr:sp macro="" textlink="">
          <xdr:nvSpPr>
            <xdr:cNvPr id="1788" name="Button 764" hidden="1">
              <a:extLst>
                <a:ext uri="{63B3BB69-23CF-44E3-9099-C40C66FF867C}">
                  <a14:compatExt spid="_x0000_s1788"/>
                </a:ext>
                <a:ext uri="{FF2B5EF4-FFF2-40B4-BE49-F238E27FC236}">
                  <a16:creationId xmlns:a16="http://schemas.microsoft.com/office/drawing/2014/main" id="{00000000-0008-0000-0100-00007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1104</xdr:row>
          <xdr:rowOff>0</xdr:rowOff>
        </xdr:from>
        <xdr:to>
          <xdr:col>10</xdr:col>
          <xdr:colOff>0</xdr:colOff>
          <xdr:row>1105</xdr:row>
          <xdr:rowOff>0</xdr:rowOff>
        </xdr:to>
        <xdr:sp macro="" textlink="">
          <xdr:nvSpPr>
            <xdr:cNvPr id="1789" name="Button 765" hidden="1">
              <a:extLst>
                <a:ext uri="{63B3BB69-23CF-44E3-9099-C40C66FF867C}">
                  <a14:compatExt spid="_x0000_s1789"/>
                </a:ext>
                <a:ext uri="{FF2B5EF4-FFF2-40B4-BE49-F238E27FC236}">
                  <a16:creationId xmlns:a16="http://schemas.microsoft.com/office/drawing/2014/main" id="{00000000-0008-0000-0100-00007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1105</xdr:row>
          <xdr:rowOff>0</xdr:rowOff>
        </xdr:from>
        <xdr:to>
          <xdr:col>10</xdr:col>
          <xdr:colOff>0</xdr:colOff>
          <xdr:row>1106</xdr:row>
          <xdr:rowOff>0</xdr:rowOff>
        </xdr:to>
        <xdr:sp macro="" textlink="">
          <xdr:nvSpPr>
            <xdr:cNvPr id="1790" name="Button 766" hidden="1">
              <a:extLst>
                <a:ext uri="{63B3BB69-23CF-44E3-9099-C40C66FF867C}">
                  <a14:compatExt spid="_x0000_s1790"/>
                </a:ext>
                <a:ext uri="{FF2B5EF4-FFF2-40B4-BE49-F238E27FC236}">
                  <a16:creationId xmlns:a16="http://schemas.microsoft.com/office/drawing/2014/main" id="{00000000-0008-0000-0100-00007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1106</xdr:row>
          <xdr:rowOff>0</xdr:rowOff>
        </xdr:from>
        <xdr:to>
          <xdr:col>10</xdr:col>
          <xdr:colOff>0</xdr:colOff>
          <xdr:row>1107</xdr:row>
          <xdr:rowOff>0</xdr:rowOff>
        </xdr:to>
        <xdr:sp macro="" textlink="">
          <xdr:nvSpPr>
            <xdr:cNvPr id="1791" name="Button 767" hidden="1">
              <a:extLst>
                <a:ext uri="{63B3BB69-23CF-44E3-9099-C40C66FF867C}">
                  <a14:compatExt spid="_x0000_s1791"/>
                </a:ext>
                <a:ext uri="{FF2B5EF4-FFF2-40B4-BE49-F238E27FC236}">
                  <a16:creationId xmlns:a16="http://schemas.microsoft.com/office/drawing/2014/main" id="{00000000-0008-0000-0100-00007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1107</xdr:row>
          <xdr:rowOff>0</xdr:rowOff>
        </xdr:from>
        <xdr:to>
          <xdr:col>10</xdr:col>
          <xdr:colOff>0</xdr:colOff>
          <xdr:row>1108</xdr:row>
          <xdr:rowOff>0</xdr:rowOff>
        </xdr:to>
        <xdr:sp macro="" textlink="">
          <xdr:nvSpPr>
            <xdr:cNvPr id="1792" name="Button 768" hidden="1">
              <a:extLst>
                <a:ext uri="{63B3BB69-23CF-44E3-9099-C40C66FF867C}">
                  <a14:compatExt spid="_x0000_s1792"/>
                </a:ext>
                <a:ext uri="{FF2B5EF4-FFF2-40B4-BE49-F238E27FC236}">
                  <a16:creationId xmlns:a16="http://schemas.microsoft.com/office/drawing/2014/main" id="{00000000-0008-0000-0100-00007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1108</xdr:row>
          <xdr:rowOff>0</xdr:rowOff>
        </xdr:from>
        <xdr:to>
          <xdr:col>10</xdr:col>
          <xdr:colOff>0</xdr:colOff>
          <xdr:row>1109</xdr:row>
          <xdr:rowOff>0</xdr:rowOff>
        </xdr:to>
        <xdr:sp macro="" textlink="">
          <xdr:nvSpPr>
            <xdr:cNvPr id="1793" name="Button 769" hidden="1">
              <a:extLst>
                <a:ext uri="{63B3BB69-23CF-44E3-9099-C40C66FF867C}">
                  <a14:compatExt spid="_x0000_s1793"/>
                </a:ext>
                <a:ext uri="{FF2B5EF4-FFF2-40B4-BE49-F238E27FC236}">
                  <a16:creationId xmlns:a16="http://schemas.microsoft.com/office/drawing/2014/main" id="{00000000-0008-0000-0100-00007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1109</xdr:row>
          <xdr:rowOff>0</xdr:rowOff>
        </xdr:from>
        <xdr:to>
          <xdr:col>10</xdr:col>
          <xdr:colOff>0</xdr:colOff>
          <xdr:row>1110</xdr:row>
          <xdr:rowOff>0</xdr:rowOff>
        </xdr:to>
        <xdr:sp macro="" textlink="">
          <xdr:nvSpPr>
            <xdr:cNvPr id="1794" name="Button 770" hidden="1">
              <a:extLst>
                <a:ext uri="{63B3BB69-23CF-44E3-9099-C40C66FF867C}">
                  <a14:compatExt spid="_x0000_s1794"/>
                </a:ext>
                <a:ext uri="{FF2B5EF4-FFF2-40B4-BE49-F238E27FC236}">
                  <a16:creationId xmlns:a16="http://schemas.microsoft.com/office/drawing/2014/main" id="{00000000-0008-0000-0100-00008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1110</xdr:row>
          <xdr:rowOff>0</xdr:rowOff>
        </xdr:from>
        <xdr:to>
          <xdr:col>10</xdr:col>
          <xdr:colOff>0</xdr:colOff>
          <xdr:row>1111</xdr:row>
          <xdr:rowOff>0</xdr:rowOff>
        </xdr:to>
        <xdr:sp macro="" textlink="">
          <xdr:nvSpPr>
            <xdr:cNvPr id="1795" name="Button 771" hidden="1">
              <a:extLst>
                <a:ext uri="{63B3BB69-23CF-44E3-9099-C40C66FF867C}">
                  <a14:compatExt spid="_x0000_s1795"/>
                </a:ext>
                <a:ext uri="{FF2B5EF4-FFF2-40B4-BE49-F238E27FC236}">
                  <a16:creationId xmlns:a16="http://schemas.microsoft.com/office/drawing/2014/main" id="{00000000-0008-0000-0100-00008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1111</xdr:row>
          <xdr:rowOff>0</xdr:rowOff>
        </xdr:from>
        <xdr:to>
          <xdr:col>10</xdr:col>
          <xdr:colOff>0</xdr:colOff>
          <xdr:row>1112</xdr:row>
          <xdr:rowOff>0</xdr:rowOff>
        </xdr:to>
        <xdr:sp macro="" textlink="">
          <xdr:nvSpPr>
            <xdr:cNvPr id="1796" name="Button 772" hidden="1">
              <a:extLst>
                <a:ext uri="{63B3BB69-23CF-44E3-9099-C40C66FF867C}">
                  <a14:compatExt spid="_x0000_s1796"/>
                </a:ext>
                <a:ext uri="{FF2B5EF4-FFF2-40B4-BE49-F238E27FC236}">
                  <a16:creationId xmlns:a16="http://schemas.microsoft.com/office/drawing/2014/main" id="{00000000-0008-0000-0100-00008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1112</xdr:row>
          <xdr:rowOff>0</xdr:rowOff>
        </xdr:from>
        <xdr:to>
          <xdr:col>10</xdr:col>
          <xdr:colOff>0</xdr:colOff>
          <xdr:row>1113</xdr:row>
          <xdr:rowOff>0</xdr:rowOff>
        </xdr:to>
        <xdr:sp macro="" textlink="">
          <xdr:nvSpPr>
            <xdr:cNvPr id="1797" name="Button 773" hidden="1">
              <a:extLst>
                <a:ext uri="{63B3BB69-23CF-44E3-9099-C40C66FF867C}">
                  <a14:compatExt spid="_x0000_s1797"/>
                </a:ext>
                <a:ext uri="{FF2B5EF4-FFF2-40B4-BE49-F238E27FC236}">
                  <a16:creationId xmlns:a16="http://schemas.microsoft.com/office/drawing/2014/main" id="{00000000-0008-0000-0100-00008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1113</xdr:row>
          <xdr:rowOff>0</xdr:rowOff>
        </xdr:from>
        <xdr:to>
          <xdr:col>10</xdr:col>
          <xdr:colOff>0</xdr:colOff>
          <xdr:row>1114</xdr:row>
          <xdr:rowOff>0</xdr:rowOff>
        </xdr:to>
        <xdr:sp macro="" textlink="">
          <xdr:nvSpPr>
            <xdr:cNvPr id="1798" name="Button 774" hidden="1">
              <a:extLst>
                <a:ext uri="{63B3BB69-23CF-44E3-9099-C40C66FF867C}">
                  <a14:compatExt spid="_x0000_s1798"/>
                </a:ext>
                <a:ext uri="{FF2B5EF4-FFF2-40B4-BE49-F238E27FC236}">
                  <a16:creationId xmlns:a16="http://schemas.microsoft.com/office/drawing/2014/main" id="{00000000-0008-0000-0100-00008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1114</xdr:row>
          <xdr:rowOff>0</xdr:rowOff>
        </xdr:from>
        <xdr:to>
          <xdr:col>10</xdr:col>
          <xdr:colOff>0</xdr:colOff>
          <xdr:row>1115</xdr:row>
          <xdr:rowOff>0</xdr:rowOff>
        </xdr:to>
        <xdr:sp macro="" textlink="">
          <xdr:nvSpPr>
            <xdr:cNvPr id="1799" name="Button 775" hidden="1">
              <a:extLst>
                <a:ext uri="{63B3BB69-23CF-44E3-9099-C40C66FF867C}">
                  <a14:compatExt spid="_x0000_s1799"/>
                </a:ext>
                <a:ext uri="{FF2B5EF4-FFF2-40B4-BE49-F238E27FC236}">
                  <a16:creationId xmlns:a16="http://schemas.microsoft.com/office/drawing/2014/main" id="{00000000-0008-0000-0100-00008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1115</xdr:row>
          <xdr:rowOff>0</xdr:rowOff>
        </xdr:from>
        <xdr:to>
          <xdr:col>10</xdr:col>
          <xdr:colOff>0</xdr:colOff>
          <xdr:row>1116</xdr:row>
          <xdr:rowOff>0</xdr:rowOff>
        </xdr:to>
        <xdr:sp macro="" textlink="">
          <xdr:nvSpPr>
            <xdr:cNvPr id="1800" name="Button 776" hidden="1">
              <a:extLst>
                <a:ext uri="{63B3BB69-23CF-44E3-9099-C40C66FF867C}">
                  <a14:compatExt spid="_x0000_s1800"/>
                </a:ext>
                <a:ext uri="{FF2B5EF4-FFF2-40B4-BE49-F238E27FC236}">
                  <a16:creationId xmlns:a16="http://schemas.microsoft.com/office/drawing/2014/main" id="{00000000-0008-0000-0100-00008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1116</xdr:row>
          <xdr:rowOff>0</xdr:rowOff>
        </xdr:from>
        <xdr:to>
          <xdr:col>10</xdr:col>
          <xdr:colOff>0</xdr:colOff>
          <xdr:row>1117</xdr:row>
          <xdr:rowOff>0</xdr:rowOff>
        </xdr:to>
        <xdr:sp macro="" textlink="">
          <xdr:nvSpPr>
            <xdr:cNvPr id="1801" name="Button 777" hidden="1">
              <a:extLst>
                <a:ext uri="{63B3BB69-23CF-44E3-9099-C40C66FF867C}">
                  <a14:compatExt spid="_x0000_s1801"/>
                </a:ext>
                <a:ext uri="{FF2B5EF4-FFF2-40B4-BE49-F238E27FC236}">
                  <a16:creationId xmlns:a16="http://schemas.microsoft.com/office/drawing/2014/main" id="{00000000-0008-0000-0100-00008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1117</xdr:row>
          <xdr:rowOff>0</xdr:rowOff>
        </xdr:from>
        <xdr:to>
          <xdr:col>10</xdr:col>
          <xdr:colOff>0</xdr:colOff>
          <xdr:row>1118</xdr:row>
          <xdr:rowOff>0</xdr:rowOff>
        </xdr:to>
        <xdr:sp macro="" textlink="">
          <xdr:nvSpPr>
            <xdr:cNvPr id="1802" name="Button 778" hidden="1">
              <a:extLst>
                <a:ext uri="{63B3BB69-23CF-44E3-9099-C40C66FF867C}">
                  <a14:compatExt spid="_x0000_s1802"/>
                </a:ext>
                <a:ext uri="{FF2B5EF4-FFF2-40B4-BE49-F238E27FC236}">
                  <a16:creationId xmlns:a16="http://schemas.microsoft.com/office/drawing/2014/main" id="{00000000-0008-0000-0100-000088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1118</xdr:row>
          <xdr:rowOff>0</xdr:rowOff>
        </xdr:from>
        <xdr:to>
          <xdr:col>10</xdr:col>
          <xdr:colOff>0</xdr:colOff>
          <xdr:row>1119</xdr:row>
          <xdr:rowOff>0</xdr:rowOff>
        </xdr:to>
        <xdr:sp macro="" textlink="">
          <xdr:nvSpPr>
            <xdr:cNvPr id="1803" name="Button 779" hidden="1">
              <a:extLst>
                <a:ext uri="{63B3BB69-23CF-44E3-9099-C40C66FF867C}">
                  <a14:compatExt spid="_x0000_s1803"/>
                </a:ext>
                <a:ext uri="{FF2B5EF4-FFF2-40B4-BE49-F238E27FC236}">
                  <a16:creationId xmlns:a16="http://schemas.microsoft.com/office/drawing/2014/main" id="{00000000-0008-0000-0100-00008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1119</xdr:row>
          <xdr:rowOff>0</xdr:rowOff>
        </xdr:from>
        <xdr:to>
          <xdr:col>10</xdr:col>
          <xdr:colOff>0</xdr:colOff>
          <xdr:row>1120</xdr:row>
          <xdr:rowOff>0</xdr:rowOff>
        </xdr:to>
        <xdr:sp macro="" textlink="">
          <xdr:nvSpPr>
            <xdr:cNvPr id="1804" name="Button 780" hidden="1">
              <a:extLst>
                <a:ext uri="{63B3BB69-23CF-44E3-9099-C40C66FF867C}">
                  <a14:compatExt spid="_x0000_s1804"/>
                </a:ext>
                <a:ext uri="{FF2B5EF4-FFF2-40B4-BE49-F238E27FC236}">
                  <a16:creationId xmlns:a16="http://schemas.microsoft.com/office/drawing/2014/main" id="{00000000-0008-0000-0100-00008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1120</xdr:row>
          <xdr:rowOff>0</xdr:rowOff>
        </xdr:from>
        <xdr:to>
          <xdr:col>10</xdr:col>
          <xdr:colOff>0</xdr:colOff>
          <xdr:row>1121</xdr:row>
          <xdr:rowOff>0</xdr:rowOff>
        </xdr:to>
        <xdr:sp macro="" textlink="">
          <xdr:nvSpPr>
            <xdr:cNvPr id="1805" name="Button 781" hidden="1">
              <a:extLst>
                <a:ext uri="{63B3BB69-23CF-44E3-9099-C40C66FF867C}">
                  <a14:compatExt spid="_x0000_s1805"/>
                </a:ext>
                <a:ext uri="{FF2B5EF4-FFF2-40B4-BE49-F238E27FC236}">
                  <a16:creationId xmlns:a16="http://schemas.microsoft.com/office/drawing/2014/main" id="{00000000-0008-0000-0100-00008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1121</xdr:row>
          <xdr:rowOff>0</xdr:rowOff>
        </xdr:from>
        <xdr:to>
          <xdr:col>10</xdr:col>
          <xdr:colOff>0</xdr:colOff>
          <xdr:row>1122</xdr:row>
          <xdr:rowOff>0</xdr:rowOff>
        </xdr:to>
        <xdr:sp macro="" textlink="">
          <xdr:nvSpPr>
            <xdr:cNvPr id="1806" name="Button 782" hidden="1">
              <a:extLst>
                <a:ext uri="{63B3BB69-23CF-44E3-9099-C40C66FF867C}">
                  <a14:compatExt spid="_x0000_s1806"/>
                </a:ext>
                <a:ext uri="{FF2B5EF4-FFF2-40B4-BE49-F238E27FC236}">
                  <a16:creationId xmlns:a16="http://schemas.microsoft.com/office/drawing/2014/main" id="{00000000-0008-0000-0100-00008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1122</xdr:row>
          <xdr:rowOff>0</xdr:rowOff>
        </xdr:from>
        <xdr:to>
          <xdr:col>10</xdr:col>
          <xdr:colOff>0</xdr:colOff>
          <xdr:row>1123</xdr:row>
          <xdr:rowOff>0</xdr:rowOff>
        </xdr:to>
        <xdr:sp macro="" textlink="">
          <xdr:nvSpPr>
            <xdr:cNvPr id="1807" name="Button 783" hidden="1">
              <a:extLst>
                <a:ext uri="{63B3BB69-23CF-44E3-9099-C40C66FF867C}">
                  <a14:compatExt spid="_x0000_s1807"/>
                </a:ext>
                <a:ext uri="{FF2B5EF4-FFF2-40B4-BE49-F238E27FC236}">
                  <a16:creationId xmlns:a16="http://schemas.microsoft.com/office/drawing/2014/main" id="{00000000-0008-0000-0100-00008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1123</xdr:row>
          <xdr:rowOff>0</xdr:rowOff>
        </xdr:from>
        <xdr:to>
          <xdr:col>10</xdr:col>
          <xdr:colOff>0</xdr:colOff>
          <xdr:row>1124</xdr:row>
          <xdr:rowOff>0</xdr:rowOff>
        </xdr:to>
        <xdr:sp macro="" textlink="">
          <xdr:nvSpPr>
            <xdr:cNvPr id="1808" name="Button 784" hidden="1">
              <a:extLst>
                <a:ext uri="{63B3BB69-23CF-44E3-9099-C40C66FF867C}">
                  <a14:compatExt spid="_x0000_s1808"/>
                </a:ext>
                <a:ext uri="{FF2B5EF4-FFF2-40B4-BE49-F238E27FC236}">
                  <a16:creationId xmlns:a16="http://schemas.microsoft.com/office/drawing/2014/main" id="{00000000-0008-0000-0100-00008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1124</xdr:row>
          <xdr:rowOff>0</xdr:rowOff>
        </xdr:from>
        <xdr:to>
          <xdr:col>10</xdr:col>
          <xdr:colOff>0</xdr:colOff>
          <xdr:row>1125</xdr:row>
          <xdr:rowOff>0</xdr:rowOff>
        </xdr:to>
        <xdr:sp macro="" textlink="">
          <xdr:nvSpPr>
            <xdr:cNvPr id="1809" name="Button 785" hidden="1">
              <a:extLst>
                <a:ext uri="{63B3BB69-23CF-44E3-9099-C40C66FF867C}">
                  <a14:compatExt spid="_x0000_s1809"/>
                </a:ext>
                <a:ext uri="{FF2B5EF4-FFF2-40B4-BE49-F238E27FC236}">
                  <a16:creationId xmlns:a16="http://schemas.microsoft.com/office/drawing/2014/main" id="{00000000-0008-0000-0100-00008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1125</xdr:row>
          <xdr:rowOff>0</xdr:rowOff>
        </xdr:from>
        <xdr:to>
          <xdr:col>10</xdr:col>
          <xdr:colOff>0</xdr:colOff>
          <xdr:row>1126</xdr:row>
          <xdr:rowOff>0</xdr:rowOff>
        </xdr:to>
        <xdr:sp macro="" textlink="">
          <xdr:nvSpPr>
            <xdr:cNvPr id="1810" name="Button 786" hidden="1">
              <a:extLst>
                <a:ext uri="{63B3BB69-23CF-44E3-9099-C40C66FF867C}">
                  <a14:compatExt spid="_x0000_s1810"/>
                </a:ext>
                <a:ext uri="{FF2B5EF4-FFF2-40B4-BE49-F238E27FC236}">
                  <a16:creationId xmlns:a16="http://schemas.microsoft.com/office/drawing/2014/main" id="{00000000-0008-0000-0100-00009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1126</xdr:row>
          <xdr:rowOff>0</xdr:rowOff>
        </xdr:from>
        <xdr:to>
          <xdr:col>10</xdr:col>
          <xdr:colOff>0</xdr:colOff>
          <xdr:row>1127</xdr:row>
          <xdr:rowOff>0</xdr:rowOff>
        </xdr:to>
        <xdr:sp macro="" textlink="">
          <xdr:nvSpPr>
            <xdr:cNvPr id="1811" name="Button 787" hidden="1">
              <a:extLst>
                <a:ext uri="{63B3BB69-23CF-44E3-9099-C40C66FF867C}">
                  <a14:compatExt spid="_x0000_s1811"/>
                </a:ext>
                <a:ext uri="{FF2B5EF4-FFF2-40B4-BE49-F238E27FC236}">
                  <a16:creationId xmlns:a16="http://schemas.microsoft.com/office/drawing/2014/main" id="{00000000-0008-0000-0100-00009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1127</xdr:row>
          <xdr:rowOff>0</xdr:rowOff>
        </xdr:from>
        <xdr:to>
          <xdr:col>10</xdr:col>
          <xdr:colOff>0</xdr:colOff>
          <xdr:row>1128</xdr:row>
          <xdr:rowOff>0</xdr:rowOff>
        </xdr:to>
        <xdr:sp macro="" textlink="">
          <xdr:nvSpPr>
            <xdr:cNvPr id="1812" name="Button 788" hidden="1">
              <a:extLst>
                <a:ext uri="{63B3BB69-23CF-44E3-9099-C40C66FF867C}">
                  <a14:compatExt spid="_x0000_s1812"/>
                </a:ext>
                <a:ext uri="{FF2B5EF4-FFF2-40B4-BE49-F238E27FC236}">
                  <a16:creationId xmlns:a16="http://schemas.microsoft.com/office/drawing/2014/main" id="{00000000-0008-0000-0100-00009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1128</xdr:row>
          <xdr:rowOff>0</xdr:rowOff>
        </xdr:from>
        <xdr:to>
          <xdr:col>10</xdr:col>
          <xdr:colOff>0</xdr:colOff>
          <xdr:row>1129</xdr:row>
          <xdr:rowOff>0</xdr:rowOff>
        </xdr:to>
        <xdr:sp macro="" textlink="">
          <xdr:nvSpPr>
            <xdr:cNvPr id="1813" name="Button 789" hidden="1">
              <a:extLst>
                <a:ext uri="{63B3BB69-23CF-44E3-9099-C40C66FF867C}">
                  <a14:compatExt spid="_x0000_s1813"/>
                </a:ext>
                <a:ext uri="{FF2B5EF4-FFF2-40B4-BE49-F238E27FC236}">
                  <a16:creationId xmlns:a16="http://schemas.microsoft.com/office/drawing/2014/main" id="{00000000-0008-0000-0100-00009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1129</xdr:row>
          <xdr:rowOff>0</xdr:rowOff>
        </xdr:from>
        <xdr:to>
          <xdr:col>10</xdr:col>
          <xdr:colOff>0</xdr:colOff>
          <xdr:row>1130</xdr:row>
          <xdr:rowOff>0</xdr:rowOff>
        </xdr:to>
        <xdr:sp macro="" textlink="">
          <xdr:nvSpPr>
            <xdr:cNvPr id="1814" name="Button 790" hidden="1">
              <a:extLst>
                <a:ext uri="{63B3BB69-23CF-44E3-9099-C40C66FF867C}">
                  <a14:compatExt spid="_x0000_s1814"/>
                </a:ext>
                <a:ext uri="{FF2B5EF4-FFF2-40B4-BE49-F238E27FC236}">
                  <a16:creationId xmlns:a16="http://schemas.microsoft.com/office/drawing/2014/main" id="{00000000-0008-0000-0100-00009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1130</xdr:row>
          <xdr:rowOff>0</xdr:rowOff>
        </xdr:from>
        <xdr:to>
          <xdr:col>10</xdr:col>
          <xdr:colOff>0</xdr:colOff>
          <xdr:row>1131</xdr:row>
          <xdr:rowOff>0</xdr:rowOff>
        </xdr:to>
        <xdr:sp macro="" textlink="">
          <xdr:nvSpPr>
            <xdr:cNvPr id="1815" name="Button 791" hidden="1">
              <a:extLst>
                <a:ext uri="{63B3BB69-23CF-44E3-9099-C40C66FF867C}">
                  <a14:compatExt spid="_x0000_s1815"/>
                </a:ext>
                <a:ext uri="{FF2B5EF4-FFF2-40B4-BE49-F238E27FC236}">
                  <a16:creationId xmlns:a16="http://schemas.microsoft.com/office/drawing/2014/main" id="{00000000-0008-0000-0100-00009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1140</xdr:row>
          <xdr:rowOff>0</xdr:rowOff>
        </xdr:from>
        <xdr:to>
          <xdr:col>10</xdr:col>
          <xdr:colOff>0</xdr:colOff>
          <xdr:row>1141</xdr:row>
          <xdr:rowOff>0</xdr:rowOff>
        </xdr:to>
        <xdr:sp macro="" textlink="">
          <xdr:nvSpPr>
            <xdr:cNvPr id="1816" name="Button 792" hidden="1">
              <a:extLst>
                <a:ext uri="{63B3BB69-23CF-44E3-9099-C40C66FF867C}">
                  <a14:compatExt spid="_x0000_s1816"/>
                </a:ext>
                <a:ext uri="{FF2B5EF4-FFF2-40B4-BE49-F238E27FC236}">
                  <a16:creationId xmlns:a16="http://schemas.microsoft.com/office/drawing/2014/main" id="{00000000-0008-0000-0100-0000A9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1141</xdr:row>
          <xdr:rowOff>0</xdr:rowOff>
        </xdr:from>
        <xdr:to>
          <xdr:col>10</xdr:col>
          <xdr:colOff>0</xdr:colOff>
          <xdr:row>1142</xdr:row>
          <xdr:rowOff>0</xdr:rowOff>
        </xdr:to>
        <xdr:sp macro="" textlink="">
          <xdr:nvSpPr>
            <xdr:cNvPr id="1817" name="Button 793" hidden="1">
              <a:extLst>
                <a:ext uri="{63B3BB69-23CF-44E3-9099-C40C66FF867C}">
                  <a14:compatExt spid="_x0000_s1817"/>
                </a:ext>
                <a:ext uri="{FF2B5EF4-FFF2-40B4-BE49-F238E27FC236}">
                  <a16:creationId xmlns:a16="http://schemas.microsoft.com/office/drawing/2014/main" id="{00000000-0008-0000-0100-0000A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1133</xdr:row>
          <xdr:rowOff>0</xdr:rowOff>
        </xdr:from>
        <xdr:to>
          <xdr:col>10</xdr:col>
          <xdr:colOff>0</xdr:colOff>
          <xdr:row>1134</xdr:row>
          <xdr:rowOff>0</xdr:rowOff>
        </xdr:to>
        <xdr:sp macro="" textlink="">
          <xdr:nvSpPr>
            <xdr:cNvPr id="1818" name="Button 794" hidden="1">
              <a:extLst>
                <a:ext uri="{63B3BB69-23CF-44E3-9099-C40C66FF867C}">
                  <a14:compatExt spid="_x0000_s1818"/>
                </a:ext>
                <a:ext uri="{FF2B5EF4-FFF2-40B4-BE49-F238E27FC236}">
                  <a16:creationId xmlns:a16="http://schemas.microsoft.com/office/drawing/2014/main" id="{00000000-0008-0000-0100-0000AB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1142</xdr:row>
          <xdr:rowOff>0</xdr:rowOff>
        </xdr:from>
        <xdr:to>
          <xdr:col>10</xdr:col>
          <xdr:colOff>0</xdr:colOff>
          <xdr:row>1143</xdr:row>
          <xdr:rowOff>0</xdr:rowOff>
        </xdr:to>
        <xdr:sp macro="" textlink="">
          <xdr:nvSpPr>
            <xdr:cNvPr id="1819" name="Button 795" hidden="1">
              <a:extLst>
                <a:ext uri="{63B3BB69-23CF-44E3-9099-C40C66FF867C}">
                  <a14:compatExt spid="_x0000_s1819"/>
                </a:ext>
                <a:ext uri="{FF2B5EF4-FFF2-40B4-BE49-F238E27FC236}">
                  <a16:creationId xmlns:a16="http://schemas.microsoft.com/office/drawing/2014/main" id="{00000000-0008-0000-0100-0000A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1143</xdr:row>
          <xdr:rowOff>0</xdr:rowOff>
        </xdr:from>
        <xdr:to>
          <xdr:col>10</xdr:col>
          <xdr:colOff>0</xdr:colOff>
          <xdr:row>1144</xdr:row>
          <xdr:rowOff>0</xdr:rowOff>
        </xdr:to>
        <xdr:sp macro="" textlink="">
          <xdr:nvSpPr>
            <xdr:cNvPr id="1820" name="Button 796" hidden="1">
              <a:extLst>
                <a:ext uri="{63B3BB69-23CF-44E3-9099-C40C66FF867C}">
                  <a14:compatExt spid="_x0000_s1820"/>
                </a:ext>
                <a:ext uri="{FF2B5EF4-FFF2-40B4-BE49-F238E27FC236}">
                  <a16:creationId xmlns:a16="http://schemas.microsoft.com/office/drawing/2014/main" id="{00000000-0008-0000-0100-0000A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1144</xdr:row>
          <xdr:rowOff>0</xdr:rowOff>
        </xdr:from>
        <xdr:to>
          <xdr:col>10</xdr:col>
          <xdr:colOff>0</xdr:colOff>
          <xdr:row>1145</xdr:row>
          <xdr:rowOff>0</xdr:rowOff>
        </xdr:to>
        <xdr:sp macro="" textlink="">
          <xdr:nvSpPr>
            <xdr:cNvPr id="1821" name="Button 797" hidden="1">
              <a:extLst>
                <a:ext uri="{63B3BB69-23CF-44E3-9099-C40C66FF867C}">
                  <a14:compatExt spid="_x0000_s1821"/>
                </a:ext>
                <a:ext uri="{FF2B5EF4-FFF2-40B4-BE49-F238E27FC236}">
                  <a16:creationId xmlns:a16="http://schemas.microsoft.com/office/drawing/2014/main" id="{00000000-0008-0000-0100-0000A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1145</xdr:row>
          <xdr:rowOff>0</xdr:rowOff>
        </xdr:from>
        <xdr:to>
          <xdr:col>10</xdr:col>
          <xdr:colOff>0</xdr:colOff>
          <xdr:row>1146</xdr:row>
          <xdr:rowOff>0</xdr:rowOff>
        </xdr:to>
        <xdr:sp macro="" textlink="">
          <xdr:nvSpPr>
            <xdr:cNvPr id="1822" name="Button 798" hidden="1">
              <a:extLst>
                <a:ext uri="{63B3BB69-23CF-44E3-9099-C40C66FF867C}">
                  <a14:compatExt spid="_x0000_s1822"/>
                </a:ext>
                <a:ext uri="{FF2B5EF4-FFF2-40B4-BE49-F238E27FC236}">
                  <a16:creationId xmlns:a16="http://schemas.microsoft.com/office/drawing/2014/main" id="{00000000-0008-0000-0100-0000A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1146</xdr:row>
          <xdr:rowOff>0</xdr:rowOff>
        </xdr:from>
        <xdr:to>
          <xdr:col>10</xdr:col>
          <xdr:colOff>0</xdr:colOff>
          <xdr:row>1147</xdr:row>
          <xdr:rowOff>0</xdr:rowOff>
        </xdr:to>
        <xdr:sp macro="" textlink="">
          <xdr:nvSpPr>
            <xdr:cNvPr id="1823" name="Button 799" hidden="1">
              <a:extLst>
                <a:ext uri="{63B3BB69-23CF-44E3-9099-C40C66FF867C}">
                  <a14:compatExt spid="_x0000_s1823"/>
                </a:ext>
                <a:ext uri="{FF2B5EF4-FFF2-40B4-BE49-F238E27FC236}">
                  <a16:creationId xmlns:a16="http://schemas.microsoft.com/office/drawing/2014/main" id="{00000000-0008-0000-0100-0000B0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1147</xdr:row>
          <xdr:rowOff>0</xdr:rowOff>
        </xdr:from>
        <xdr:to>
          <xdr:col>10</xdr:col>
          <xdr:colOff>0</xdr:colOff>
          <xdr:row>1148</xdr:row>
          <xdr:rowOff>0</xdr:rowOff>
        </xdr:to>
        <xdr:sp macro="" textlink="">
          <xdr:nvSpPr>
            <xdr:cNvPr id="1824" name="Button 800" hidden="1">
              <a:extLst>
                <a:ext uri="{63B3BB69-23CF-44E3-9099-C40C66FF867C}">
                  <a14:compatExt spid="_x0000_s1824"/>
                </a:ext>
                <a:ext uri="{FF2B5EF4-FFF2-40B4-BE49-F238E27FC236}">
                  <a16:creationId xmlns:a16="http://schemas.microsoft.com/office/drawing/2014/main" id="{00000000-0008-0000-0100-0000B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1148</xdr:row>
          <xdr:rowOff>0</xdr:rowOff>
        </xdr:from>
        <xdr:to>
          <xdr:col>10</xdr:col>
          <xdr:colOff>0</xdr:colOff>
          <xdr:row>1149</xdr:row>
          <xdr:rowOff>0</xdr:rowOff>
        </xdr:to>
        <xdr:sp macro="" textlink="">
          <xdr:nvSpPr>
            <xdr:cNvPr id="1825" name="Button 801" hidden="1">
              <a:extLst>
                <a:ext uri="{63B3BB69-23CF-44E3-9099-C40C66FF867C}">
                  <a14:compatExt spid="_x0000_s1825"/>
                </a:ext>
                <a:ext uri="{FF2B5EF4-FFF2-40B4-BE49-F238E27FC236}">
                  <a16:creationId xmlns:a16="http://schemas.microsoft.com/office/drawing/2014/main" id="{00000000-0008-0000-0100-0000B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1149</xdr:row>
          <xdr:rowOff>0</xdr:rowOff>
        </xdr:from>
        <xdr:to>
          <xdr:col>10</xdr:col>
          <xdr:colOff>0</xdr:colOff>
          <xdr:row>1150</xdr:row>
          <xdr:rowOff>0</xdr:rowOff>
        </xdr:to>
        <xdr:sp macro="" textlink="">
          <xdr:nvSpPr>
            <xdr:cNvPr id="1826" name="Button 802" hidden="1">
              <a:extLst>
                <a:ext uri="{63B3BB69-23CF-44E3-9099-C40C66FF867C}">
                  <a14:compatExt spid="_x0000_s1826"/>
                </a:ext>
                <a:ext uri="{FF2B5EF4-FFF2-40B4-BE49-F238E27FC236}">
                  <a16:creationId xmlns:a16="http://schemas.microsoft.com/office/drawing/2014/main" id="{00000000-0008-0000-0100-0000B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1150</xdr:row>
          <xdr:rowOff>0</xdr:rowOff>
        </xdr:from>
        <xdr:to>
          <xdr:col>10</xdr:col>
          <xdr:colOff>0</xdr:colOff>
          <xdr:row>1151</xdr:row>
          <xdr:rowOff>0</xdr:rowOff>
        </xdr:to>
        <xdr:sp macro="" textlink="">
          <xdr:nvSpPr>
            <xdr:cNvPr id="1827" name="Button 803" hidden="1">
              <a:extLst>
                <a:ext uri="{63B3BB69-23CF-44E3-9099-C40C66FF867C}">
                  <a14:compatExt spid="_x0000_s1827"/>
                </a:ext>
                <a:ext uri="{FF2B5EF4-FFF2-40B4-BE49-F238E27FC236}">
                  <a16:creationId xmlns:a16="http://schemas.microsoft.com/office/drawing/2014/main" id="{00000000-0008-0000-0100-0000B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1151</xdr:row>
          <xdr:rowOff>0</xdr:rowOff>
        </xdr:from>
        <xdr:to>
          <xdr:col>10</xdr:col>
          <xdr:colOff>0</xdr:colOff>
          <xdr:row>1152</xdr:row>
          <xdr:rowOff>0</xdr:rowOff>
        </xdr:to>
        <xdr:sp macro="" textlink="">
          <xdr:nvSpPr>
            <xdr:cNvPr id="1828" name="Button 804" hidden="1">
              <a:extLst>
                <a:ext uri="{63B3BB69-23CF-44E3-9099-C40C66FF867C}">
                  <a14:compatExt spid="_x0000_s1828"/>
                </a:ext>
                <a:ext uri="{FF2B5EF4-FFF2-40B4-BE49-F238E27FC236}">
                  <a16:creationId xmlns:a16="http://schemas.microsoft.com/office/drawing/2014/main" id="{00000000-0008-0000-0100-0000B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1152</xdr:row>
          <xdr:rowOff>0</xdr:rowOff>
        </xdr:from>
        <xdr:to>
          <xdr:col>10</xdr:col>
          <xdr:colOff>0</xdr:colOff>
          <xdr:row>1153</xdr:row>
          <xdr:rowOff>0</xdr:rowOff>
        </xdr:to>
        <xdr:sp macro="" textlink="">
          <xdr:nvSpPr>
            <xdr:cNvPr id="1829" name="Button 805" hidden="1">
              <a:extLst>
                <a:ext uri="{63B3BB69-23CF-44E3-9099-C40C66FF867C}">
                  <a14:compatExt spid="_x0000_s1829"/>
                </a:ext>
                <a:ext uri="{FF2B5EF4-FFF2-40B4-BE49-F238E27FC236}">
                  <a16:creationId xmlns:a16="http://schemas.microsoft.com/office/drawing/2014/main" id="{00000000-0008-0000-0100-0000B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1153</xdr:row>
          <xdr:rowOff>0</xdr:rowOff>
        </xdr:from>
        <xdr:to>
          <xdr:col>10</xdr:col>
          <xdr:colOff>0</xdr:colOff>
          <xdr:row>1154</xdr:row>
          <xdr:rowOff>0</xdr:rowOff>
        </xdr:to>
        <xdr:sp macro="" textlink="">
          <xdr:nvSpPr>
            <xdr:cNvPr id="1830" name="Button 806" hidden="1">
              <a:extLst>
                <a:ext uri="{63B3BB69-23CF-44E3-9099-C40C66FF867C}">
                  <a14:compatExt spid="_x0000_s1830"/>
                </a:ext>
                <a:ext uri="{FF2B5EF4-FFF2-40B4-BE49-F238E27FC236}">
                  <a16:creationId xmlns:a16="http://schemas.microsoft.com/office/drawing/2014/main" id="{00000000-0008-0000-0100-0000B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1163</xdr:row>
          <xdr:rowOff>0</xdr:rowOff>
        </xdr:from>
        <xdr:to>
          <xdr:col>10</xdr:col>
          <xdr:colOff>0</xdr:colOff>
          <xdr:row>1164</xdr:row>
          <xdr:rowOff>0</xdr:rowOff>
        </xdr:to>
        <xdr:sp macro="" textlink="">
          <xdr:nvSpPr>
            <xdr:cNvPr id="1831" name="Button 807" hidden="1">
              <a:extLst>
                <a:ext uri="{63B3BB69-23CF-44E3-9099-C40C66FF867C}">
                  <a14:compatExt spid="_x0000_s1831"/>
                </a:ext>
                <a:ext uri="{FF2B5EF4-FFF2-40B4-BE49-F238E27FC236}">
                  <a16:creationId xmlns:a16="http://schemas.microsoft.com/office/drawing/2014/main" id="{00000000-0008-0000-0100-0000E947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1164</xdr:row>
          <xdr:rowOff>0</xdr:rowOff>
        </xdr:from>
        <xdr:to>
          <xdr:col>10</xdr:col>
          <xdr:colOff>0</xdr:colOff>
          <xdr:row>1165</xdr:row>
          <xdr:rowOff>0</xdr:rowOff>
        </xdr:to>
        <xdr:sp macro="" textlink="">
          <xdr:nvSpPr>
            <xdr:cNvPr id="1832" name="Button 808" hidden="1">
              <a:extLst>
                <a:ext uri="{63B3BB69-23CF-44E3-9099-C40C66FF867C}">
                  <a14:compatExt spid="_x0000_s1832"/>
                </a:ext>
                <a:ext uri="{FF2B5EF4-FFF2-40B4-BE49-F238E27FC236}">
                  <a16:creationId xmlns:a16="http://schemas.microsoft.com/office/drawing/2014/main" id="{00000000-0008-0000-0100-0000E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1156</xdr:row>
          <xdr:rowOff>0</xdr:rowOff>
        </xdr:from>
        <xdr:to>
          <xdr:col>10</xdr:col>
          <xdr:colOff>0</xdr:colOff>
          <xdr:row>1157</xdr:row>
          <xdr:rowOff>0</xdr:rowOff>
        </xdr:to>
        <xdr:sp macro="" textlink="">
          <xdr:nvSpPr>
            <xdr:cNvPr id="1833" name="Button 809" hidden="1">
              <a:extLst>
                <a:ext uri="{63B3BB69-23CF-44E3-9099-C40C66FF867C}">
                  <a14:compatExt spid="_x0000_s1833"/>
                </a:ext>
                <a:ext uri="{FF2B5EF4-FFF2-40B4-BE49-F238E27FC236}">
                  <a16:creationId xmlns:a16="http://schemas.microsoft.com/office/drawing/2014/main" id="{00000000-0008-0000-0100-0000EB47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1165</xdr:row>
          <xdr:rowOff>0</xdr:rowOff>
        </xdr:from>
        <xdr:to>
          <xdr:col>10</xdr:col>
          <xdr:colOff>0</xdr:colOff>
          <xdr:row>1166</xdr:row>
          <xdr:rowOff>0</xdr:rowOff>
        </xdr:to>
        <xdr:sp macro="" textlink="">
          <xdr:nvSpPr>
            <xdr:cNvPr id="1834" name="Button 810" hidden="1">
              <a:extLst>
                <a:ext uri="{63B3BB69-23CF-44E3-9099-C40C66FF867C}">
                  <a14:compatExt spid="_x0000_s1834"/>
                </a:ext>
                <a:ext uri="{FF2B5EF4-FFF2-40B4-BE49-F238E27FC236}">
                  <a16:creationId xmlns:a16="http://schemas.microsoft.com/office/drawing/2014/main" id="{00000000-0008-0000-0100-0000EC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1166</xdr:row>
          <xdr:rowOff>0</xdr:rowOff>
        </xdr:from>
        <xdr:to>
          <xdr:col>10</xdr:col>
          <xdr:colOff>0</xdr:colOff>
          <xdr:row>1167</xdr:row>
          <xdr:rowOff>0</xdr:rowOff>
        </xdr:to>
        <xdr:sp macro="" textlink="">
          <xdr:nvSpPr>
            <xdr:cNvPr id="1835" name="Button 811" hidden="1">
              <a:extLst>
                <a:ext uri="{63B3BB69-23CF-44E3-9099-C40C66FF867C}">
                  <a14:compatExt spid="_x0000_s1835"/>
                </a:ext>
                <a:ext uri="{FF2B5EF4-FFF2-40B4-BE49-F238E27FC236}">
                  <a16:creationId xmlns:a16="http://schemas.microsoft.com/office/drawing/2014/main" id="{00000000-0008-0000-0100-0000ED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1167</xdr:row>
          <xdr:rowOff>0</xdr:rowOff>
        </xdr:from>
        <xdr:to>
          <xdr:col>10</xdr:col>
          <xdr:colOff>0</xdr:colOff>
          <xdr:row>1168</xdr:row>
          <xdr:rowOff>0</xdr:rowOff>
        </xdr:to>
        <xdr:sp macro="" textlink="">
          <xdr:nvSpPr>
            <xdr:cNvPr id="1836" name="Button 812" hidden="1">
              <a:extLst>
                <a:ext uri="{63B3BB69-23CF-44E3-9099-C40C66FF867C}">
                  <a14:compatExt spid="_x0000_s1836"/>
                </a:ext>
                <a:ext uri="{FF2B5EF4-FFF2-40B4-BE49-F238E27FC236}">
                  <a16:creationId xmlns:a16="http://schemas.microsoft.com/office/drawing/2014/main" id="{00000000-0008-0000-0100-0000EE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1168</xdr:row>
          <xdr:rowOff>0</xdr:rowOff>
        </xdr:from>
        <xdr:to>
          <xdr:col>10</xdr:col>
          <xdr:colOff>0</xdr:colOff>
          <xdr:row>1169</xdr:row>
          <xdr:rowOff>0</xdr:rowOff>
        </xdr:to>
        <xdr:sp macro="" textlink="">
          <xdr:nvSpPr>
            <xdr:cNvPr id="1837" name="Button 813" hidden="1">
              <a:extLst>
                <a:ext uri="{63B3BB69-23CF-44E3-9099-C40C66FF867C}">
                  <a14:compatExt spid="_x0000_s1837"/>
                </a:ext>
                <a:ext uri="{FF2B5EF4-FFF2-40B4-BE49-F238E27FC236}">
                  <a16:creationId xmlns:a16="http://schemas.microsoft.com/office/drawing/2014/main" id="{00000000-0008-0000-0100-0000EF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1169</xdr:row>
          <xdr:rowOff>0</xdr:rowOff>
        </xdr:from>
        <xdr:to>
          <xdr:col>10</xdr:col>
          <xdr:colOff>0</xdr:colOff>
          <xdr:row>1170</xdr:row>
          <xdr:rowOff>0</xdr:rowOff>
        </xdr:to>
        <xdr:sp macro="" textlink="">
          <xdr:nvSpPr>
            <xdr:cNvPr id="1838" name="Button 814" hidden="1">
              <a:extLst>
                <a:ext uri="{63B3BB69-23CF-44E3-9099-C40C66FF867C}">
                  <a14:compatExt spid="_x0000_s1838"/>
                </a:ext>
                <a:ext uri="{FF2B5EF4-FFF2-40B4-BE49-F238E27FC236}">
                  <a16:creationId xmlns:a16="http://schemas.microsoft.com/office/drawing/2014/main" id="{00000000-0008-0000-0100-0000F1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1170</xdr:row>
          <xdr:rowOff>0</xdr:rowOff>
        </xdr:from>
        <xdr:to>
          <xdr:col>10</xdr:col>
          <xdr:colOff>0</xdr:colOff>
          <xdr:row>1171</xdr:row>
          <xdr:rowOff>0</xdr:rowOff>
        </xdr:to>
        <xdr:sp macro="" textlink="">
          <xdr:nvSpPr>
            <xdr:cNvPr id="1839" name="Button 815" hidden="1">
              <a:extLst>
                <a:ext uri="{63B3BB69-23CF-44E3-9099-C40C66FF867C}">
                  <a14:compatExt spid="_x0000_s1839"/>
                </a:ext>
                <a:ext uri="{FF2B5EF4-FFF2-40B4-BE49-F238E27FC236}">
                  <a16:creationId xmlns:a16="http://schemas.microsoft.com/office/drawing/2014/main" id="{00000000-0008-0000-0100-0000F2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1171</xdr:row>
          <xdr:rowOff>0</xdr:rowOff>
        </xdr:from>
        <xdr:to>
          <xdr:col>10</xdr:col>
          <xdr:colOff>0</xdr:colOff>
          <xdr:row>1172</xdr:row>
          <xdr:rowOff>0</xdr:rowOff>
        </xdr:to>
        <xdr:sp macro="" textlink="">
          <xdr:nvSpPr>
            <xdr:cNvPr id="1840" name="Button 816" hidden="1">
              <a:extLst>
                <a:ext uri="{63B3BB69-23CF-44E3-9099-C40C66FF867C}">
                  <a14:compatExt spid="_x0000_s1840"/>
                </a:ext>
                <a:ext uri="{FF2B5EF4-FFF2-40B4-BE49-F238E27FC236}">
                  <a16:creationId xmlns:a16="http://schemas.microsoft.com/office/drawing/2014/main" id="{00000000-0008-0000-0100-0000F3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1172</xdr:row>
          <xdr:rowOff>0</xdr:rowOff>
        </xdr:from>
        <xdr:to>
          <xdr:col>10</xdr:col>
          <xdr:colOff>0</xdr:colOff>
          <xdr:row>1173</xdr:row>
          <xdr:rowOff>0</xdr:rowOff>
        </xdr:to>
        <xdr:sp macro="" textlink="">
          <xdr:nvSpPr>
            <xdr:cNvPr id="1841" name="Button 817" hidden="1">
              <a:extLst>
                <a:ext uri="{63B3BB69-23CF-44E3-9099-C40C66FF867C}">
                  <a14:compatExt spid="_x0000_s1841"/>
                </a:ext>
                <a:ext uri="{FF2B5EF4-FFF2-40B4-BE49-F238E27FC236}">
                  <a16:creationId xmlns:a16="http://schemas.microsoft.com/office/drawing/2014/main" id="{00000000-0008-0000-0100-0000F4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1173</xdr:row>
          <xdr:rowOff>0</xdr:rowOff>
        </xdr:from>
        <xdr:to>
          <xdr:col>10</xdr:col>
          <xdr:colOff>0</xdr:colOff>
          <xdr:row>1174</xdr:row>
          <xdr:rowOff>0</xdr:rowOff>
        </xdr:to>
        <xdr:sp macro="" textlink="">
          <xdr:nvSpPr>
            <xdr:cNvPr id="1842" name="Button 818" hidden="1">
              <a:extLst>
                <a:ext uri="{63B3BB69-23CF-44E3-9099-C40C66FF867C}">
                  <a14:compatExt spid="_x0000_s1842"/>
                </a:ext>
                <a:ext uri="{FF2B5EF4-FFF2-40B4-BE49-F238E27FC236}">
                  <a16:creationId xmlns:a16="http://schemas.microsoft.com/office/drawing/2014/main" id="{00000000-0008-0000-0100-0000F5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1174</xdr:row>
          <xdr:rowOff>0</xdr:rowOff>
        </xdr:from>
        <xdr:to>
          <xdr:col>10</xdr:col>
          <xdr:colOff>0</xdr:colOff>
          <xdr:row>1175</xdr:row>
          <xdr:rowOff>0</xdr:rowOff>
        </xdr:to>
        <xdr:sp macro="" textlink="">
          <xdr:nvSpPr>
            <xdr:cNvPr id="1843" name="Button 819" hidden="1">
              <a:extLst>
                <a:ext uri="{63B3BB69-23CF-44E3-9099-C40C66FF867C}">
                  <a14:compatExt spid="_x0000_s1843"/>
                </a:ext>
                <a:ext uri="{FF2B5EF4-FFF2-40B4-BE49-F238E27FC236}">
                  <a16:creationId xmlns:a16="http://schemas.microsoft.com/office/drawing/2014/main" id="{00000000-0008-0000-0100-0000F6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1175</xdr:row>
          <xdr:rowOff>0</xdr:rowOff>
        </xdr:from>
        <xdr:to>
          <xdr:col>10</xdr:col>
          <xdr:colOff>0</xdr:colOff>
          <xdr:row>1176</xdr:row>
          <xdr:rowOff>0</xdr:rowOff>
        </xdr:to>
        <xdr:sp macro="" textlink="">
          <xdr:nvSpPr>
            <xdr:cNvPr id="1844" name="Button 820" hidden="1">
              <a:extLst>
                <a:ext uri="{63B3BB69-23CF-44E3-9099-C40C66FF867C}">
                  <a14:compatExt spid="_x0000_s1844"/>
                </a:ext>
                <a:ext uri="{FF2B5EF4-FFF2-40B4-BE49-F238E27FC236}">
                  <a16:creationId xmlns:a16="http://schemas.microsoft.com/office/drawing/2014/main" id="{00000000-0008-0000-0100-0000F7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1176</xdr:row>
          <xdr:rowOff>0</xdr:rowOff>
        </xdr:from>
        <xdr:to>
          <xdr:col>10</xdr:col>
          <xdr:colOff>0</xdr:colOff>
          <xdr:row>1177</xdr:row>
          <xdr:rowOff>0</xdr:rowOff>
        </xdr:to>
        <xdr:sp macro="" textlink="">
          <xdr:nvSpPr>
            <xdr:cNvPr id="1845" name="Button 821" hidden="1">
              <a:extLst>
                <a:ext uri="{63B3BB69-23CF-44E3-9099-C40C66FF867C}">
                  <a14:compatExt spid="_x0000_s1845"/>
                </a:ext>
                <a:ext uri="{FF2B5EF4-FFF2-40B4-BE49-F238E27FC236}">
                  <a16:creationId xmlns:a16="http://schemas.microsoft.com/office/drawing/2014/main" id="{00000000-0008-0000-0100-0000F8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1177</xdr:row>
          <xdr:rowOff>0</xdr:rowOff>
        </xdr:from>
        <xdr:to>
          <xdr:col>10</xdr:col>
          <xdr:colOff>0</xdr:colOff>
          <xdr:row>1178</xdr:row>
          <xdr:rowOff>0</xdr:rowOff>
        </xdr:to>
        <xdr:sp macro="" textlink="">
          <xdr:nvSpPr>
            <xdr:cNvPr id="1846" name="Button 822" hidden="1">
              <a:extLst>
                <a:ext uri="{63B3BB69-23CF-44E3-9099-C40C66FF867C}">
                  <a14:compatExt spid="_x0000_s1846"/>
                </a:ext>
                <a:ext uri="{FF2B5EF4-FFF2-40B4-BE49-F238E27FC236}">
                  <a16:creationId xmlns:a16="http://schemas.microsoft.com/office/drawing/2014/main" id="{00000000-0008-0000-0100-0000F9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1178</xdr:row>
          <xdr:rowOff>0</xdr:rowOff>
        </xdr:from>
        <xdr:to>
          <xdr:col>10</xdr:col>
          <xdr:colOff>0</xdr:colOff>
          <xdr:row>1179</xdr:row>
          <xdr:rowOff>0</xdr:rowOff>
        </xdr:to>
        <xdr:sp macro="" textlink="">
          <xdr:nvSpPr>
            <xdr:cNvPr id="1847" name="Button 823" hidden="1">
              <a:extLst>
                <a:ext uri="{63B3BB69-23CF-44E3-9099-C40C66FF867C}">
                  <a14:compatExt spid="_x0000_s1847"/>
                </a:ext>
                <a:ext uri="{FF2B5EF4-FFF2-40B4-BE49-F238E27FC236}">
                  <a16:creationId xmlns:a16="http://schemas.microsoft.com/office/drawing/2014/main" id="{00000000-0008-0000-0100-0000FA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1179</xdr:row>
          <xdr:rowOff>0</xdr:rowOff>
        </xdr:from>
        <xdr:to>
          <xdr:col>10</xdr:col>
          <xdr:colOff>0</xdr:colOff>
          <xdr:row>1180</xdr:row>
          <xdr:rowOff>0</xdr:rowOff>
        </xdr:to>
        <xdr:sp macro="" textlink="">
          <xdr:nvSpPr>
            <xdr:cNvPr id="1848" name="Button 824" hidden="1">
              <a:extLst>
                <a:ext uri="{63B3BB69-23CF-44E3-9099-C40C66FF867C}">
                  <a14:compatExt spid="_x0000_s1848"/>
                </a:ext>
                <a:ext uri="{FF2B5EF4-FFF2-40B4-BE49-F238E27FC236}">
                  <a16:creationId xmlns:a16="http://schemas.microsoft.com/office/drawing/2014/main" id="{00000000-0008-0000-0100-0000FB47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1189</xdr:row>
          <xdr:rowOff>0</xdr:rowOff>
        </xdr:from>
        <xdr:to>
          <xdr:col>10</xdr:col>
          <xdr:colOff>0</xdr:colOff>
          <xdr:row>1190</xdr:row>
          <xdr:rowOff>0</xdr:rowOff>
        </xdr:to>
        <xdr:sp macro="" textlink="">
          <xdr:nvSpPr>
            <xdr:cNvPr id="1849" name="Button 825" hidden="1">
              <a:extLst>
                <a:ext uri="{63B3BB69-23CF-44E3-9099-C40C66FF867C}">
                  <a14:compatExt spid="_x0000_s1849"/>
                </a:ext>
                <a:ext uri="{FF2B5EF4-FFF2-40B4-BE49-F238E27FC236}">
                  <a16:creationId xmlns:a16="http://schemas.microsoft.com/office/drawing/2014/main" id="{00000000-0008-0000-0100-00000F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1190</xdr:row>
          <xdr:rowOff>0</xdr:rowOff>
        </xdr:from>
        <xdr:to>
          <xdr:col>10</xdr:col>
          <xdr:colOff>0</xdr:colOff>
          <xdr:row>1191</xdr:row>
          <xdr:rowOff>0</xdr:rowOff>
        </xdr:to>
        <xdr:sp macro="" textlink="">
          <xdr:nvSpPr>
            <xdr:cNvPr id="1850" name="Button 826" hidden="1">
              <a:extLst>
                <a:ext uri="{63B3BB69-23CF-44E3-9099-C40C66FF867C}">
                  <a14:compatExt spid="_x0000_s1850"/>
                </a:ext>
                <a:ext uri="{FF2B5EF4-FFF2-40B4-BE49-F238E27FC236}">
                  <a16:creationId xmlns:a16="http://schemas.microsoft.com/office/drawing/2014/main" id="{00000000-0008-0000-0100-000010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1182</xdr:row>
          <xdr:rowOff>0</xdr:rowOff>
        </xdr:from>
        <xdr:to>
          <xdr:col>10</xdr:col>
          <xdr:colOff>0</xdr:colOff>
          <xdr:row>1183</xdr:row>
          <xdr:rowOff>0</xdr:rowOff>
        </xdr:to>
        <xdr:sp macro="" textlink="">
          <xdr:nvSpPr>
            <xdr:cNvPr id="1851" name="Button 827" hidden="1">
              <a:extLst>
                <a:ext uri="{63B3BB69-23CF-44E3-9099-C40C66FF867C}">
                  <a14:compatExt spid="_x0000_s1851"/>
                </a:ext>
                <a:ext uri="{FF2B5EF4-FFF2-40B4-BE49-F238E27FC236}">
                  <a16:creationId xmlns:a16="http://schemas.microsoft.com/office/drawing/2014/main" id="{00000000-0008-0000-0100-000011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1191</xdr:row>
          <xdr:rowOff>0</xdr:rowOff>
        </xdr:from>
        <xdr:to>
          <xdr:col>10</xdr:col>
          <xdr:colOff>0</xdr:colOff>
          <xdr:row>1192</xdr:row>
          <xdr:rowOff>0</xdr:rowOff>
        </xdr:to>
        <xdr:sp macro="" textlink="">
          <xdr:nvSpPr>
            <xdr:cNvPr id="1852" name="Button 828" hidden="1">
              <a:extLst>
                <a:ext uri="{63B3BB69-23CF-44E3-9099-C40C66FF867C}">
                  <a14:compatExt spid="_x0000_s1852"/>
                </a:ext>
                <a:ext uri="{FF2B5EF4-FFF2-40B4-BE49-F238E27FC236}">
                  <a16:creationId xmlns:a16="http://schemas.microsoft.com/office/drawing/2014/main" id="{00000000-0008-0000-0100-000012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1192</xdr:row>
          <xdr:rowOff>0</xdr:rowOff>
        </xdr:from>
        <xdr:to>
          <xdr:col>10</xdr:col>
          <xdr:colOff>0</xdr:colOff>
          <xdr:row>1193</xdr:row>
          <xdr:rowOff>0</xdr:rowOff>
        </xdr:to>
        <xdr:sp macro="" textlink="">
          <xdr:nvSpPr>
            <xdr:cNvPr id="1853" name="Button 829" hidden="1">
              <a:extLst>
                <a:ext uri="{63B3BB69-23CF-44E3-9099-C40C66FF867C}">
                  <a14:compatExt spid="_x0000_s1853"/>
                </a:ext>
                <a:ext uri="{FF2B5EF4-FFF2-40B4-BE49-F238E27FC236}">
                  <a16:creationId xmlns:a16="http://schemas.microsoft.com/office/drawing/2014/main" id="{00000000-0008-0000-0100-000013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1193</xdr:row>
          <xdr:rowOff>0</xdr:rowOff>
        </xdr:from>
        <xdr:to>
          <xdr:col>10</xdr:col>
          <xdr:colOff>0</xdr:colOff>
          <xdr:row>1194</xdr:row>
          <xdr:rowOff>0</xdr:rowOff>
        </xdr:to>
        <xdr:sp macro="" textlink="">
          <xdr:nvSpPr>
            <xdr:cNvPr id="1854" name="Button 830" hidden="1">
              <a:extLst>
                <a:ext uri="{63B3BB69-23CF-44E3-9099-C40C66FF867C}">
                  <a14:compatExt spid="_x0000_s1854"/>
                </a:ext>
                <a:ext uri="{FF2B5EF4-FFF2-40B4-BE49-F238E27FC236}">
                  <a16:creationId xmlns:a16="http://schemas.microsoft.com/office/drawing/2014/main" id="{00000000-0008-0000-0100-000014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1194</xdr:row>
          <xdr:rowOff>0</xdr:rowOff>
        </xdr:from>
        <xdr:to>
          <xdr:col>10</xdr:col>
          <xdr:colOff>0</xdr:colOff>
          <xdr:row>1195</xdr:row>
          <xdr:rowOff>0</xdr:rowOff>
        </xdr:to>
        <xdr:sp macro="" textlink="">
          <xdr:nvSpPr>
            <xdr:cNvPr id="1855" name="Button 831" hidden="1">
              <a:extLst>
                <a:ext uri="{63B3BB69-23CF-44E3-9099-C40C66FF867C}">
                  <a14:compatExt spid="_x0000_s1855"/>
                </a:ext>
                <a:ext uri="{FF2B5EF4-FFF2-40B4-BE49-F238E27FC236}">
                  <a16:creationId xmlns:a16="http://schemas.microsoft.com/office/drawing/2014/main" id="{00000000-0008-0000-0100-000015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1195</xdr:row>
          <xdr:rowOff>0</xdr:rowOff>
        </xdr:from>
        <xdr:to>
          <xdr:col>10</xdr:col>
          <xdr:colOff>0</xdr:colOff>
          <xdr:row>1196</xdr:row>
          <xdr:rowOff>0</xdr:rowOff>
        </xdr:to>
        <xdr:sp macro="" textlink="">
          <xdr:nvSpPr>
            <xdr:cNvPr id="1856" name="Button 832" hidden="1">
              <a:extLst>
                <a:ext uri="{63B3BB69-23CF-44E3-9099-C40C66FF867C}">
                  <a14:compatExt spid="_x0000_s1856"/>
                </a:ext>
                <a:ext uri="{FF2B5EF4-FFF2-40B4-BE49-F238E27FC236}">
                  <a16:creationId xmlns:a16="http://schemas.microsoft.com/office/drawing/2014/main" id="{00000000-0008-0000-0100-000016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1196</xdr:row>
          <xdr:rowOff>0</xdr:rowOff>
        </xdr:from>
        <xdr:to>
          <xdr:col>10</xdr:col>
          <xdr:colOff>0</xdr:colOff>
          <xdr:row>1197</xdr:row>
          <xdr:rowOff>0</xdr:rowOff>
        </xdr:to>
        <xdr:sp macro="" textlink="">
          <xdr:nvSpPr>
            <xdr:cNvPr id="1857" name="Button 833" hidden="1">
              <a:extLst>
                <a:ext uri="{63B3BB69-23CF-44E3-9099-C40C66FF867C}">
                  <a14:compatExt spid="_x0000_s1857"/>
                </a:ext>
                <a:ext uri="{FF2B5EF4-FFF2-40B4-BE49-F238E27FC236}">
                  <a16:creationId xmlns:a16="http://schemas.microsoft.com/office/drawing/2014/main" id="{00000000-0008-0000-0100-000017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1197</xdr:row>
          <xdr:rowOff>0</xdr:rowOff>
        </xdr:from>
        <xdr:to>
          <xdr:col>10</xdr:col>
          <xdr:colOff>0</xdr:colOff>
          <xdr:row>1198</xdr:row>
          <xdr:rowOff>0</xdr:rowOff>
        </xdr:to>
        <xdr:sp macro="" textlink="">
          <xdr:nvSpPr>
            <xdr:cNvPr id="1858" name="Button 834" hidden="1">
              <a:extLst>
                <a:ext uri="{63B3BB69-23CF-44E3-9099-C40C66FF867C}">
                  <a14:compatExt spid="_x0000_s1858"/>
                </a:ext>
                <a:ext uri="{FF2B5EF4-FFF2-40B4-BE49-F238E27FC236}">
                  <a16:creationId xmlns:a16="http://schemas.microsoft.com/office/drawing/2014/main" id="{00000000-0008-0000-0100-000018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1198</xdr:row>
          <xdr:rowOff>0</xdr:rowOff>
        </xdr:from>
        <xdr:to>
          <xdr:col>10</xdr:col>
          <xdr:colOff>0</xdr:colOff>
          <xdr:row>1199</xdr:row>
          <xdr:rowOff>0</xdr:rowOff>
        </xdr:to>
        <xdr:sp macro="" textlink="">
          <xdr:nvSpPr>
            <xdr:cNvPr id="1859" name="Button 835" hidden="1">
              <a:extLst>
                <a:ext uri="{63B3BB69-23CF-44E3-9099-C40C66FF867C}">
                  <a14:compatExt spid="_x0000_s1859"/>
                </a:ext>
                <a:ext uri="{FF2B5EF4-FFF2-40B4-BE49-F238E27FC236}">
                  <a16:creationId xmlns:a16="http://schemas.microsoft.com/office/drawing/2014/main" id="{00000000-0008-0000-0100-000019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1199</xdr:row>
          <xdr:rowOff>0</xdr:rowOff>
        </xdr:from>
        <xdr:to>
          <xdr:col>10</xdr:col>
          <xdr:colOff>0</xdr:colOff>
          <xdr:row>1200</xdr:row>
          <xdr:rowOff>0</xdr:rowOff>
        </xdr:to>
        <xdr:sp macro="" textlink="">
          <xdr:nvSpPr>
            <xdr:cNvPr id="1860" name="Button 836" hidden="1">
              <a:extLst>
                <a:ext uri="{63B3BB69-23CF-44E3-9099-C40C66FF867C}">
                  <a14:compatExt spid="_x0000_s1860"/>
                </a:ext>
                <a:ext uri="{FF2B5EF4-FFF2-40B4-BE49-F238E27FC236}">
                  <a16:creationId xmlns:a16="http://schemas.microsoft.com/office/drawing/2014/main" id="{00000000-0008-0000-0100-00001A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1209</xdr:row>
          <xdr:rowOff>0</xdr:rowOff>
        </xdr:from>
        <xdr:to>
          <xdr:col>10</xdr:col>
          <xdr:colOff>0</xdr:colOff>
          <xdr:row>1210</xdr:row>
          <xdr:rowOff>0</xdr:rowOff>
        </xdr:to>
        <xdr:sp macro="" textlink="">
          <xdr:nvSpPr>
            <xdr:cNvPr id="1861" name="Button 837" hidden="1">
              <a:extLst>
                <a:ext uri="{63B3BB69-23CF-44E3-9099-C40C66FF867C}">
                  <a14:compatExt spid="_x0000_s1861"/>
                </a:ext>
                <a:ext uri="{FF2B5EF4-FFF2-40B4-BE49-F238E27FC236}">
                  <a16:creationId xmlns:a16="http://schemas.microsoft.com/office/drawing/2014/main" id="{00000000-0008-0000-0100-00002F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1210</xdr:row>
          <xdr:rowOff>0</xdr:rowOff>
        </xdr:from>
        <xdr:to>
          <xdr:col>10</xdr:col>
          <xdr:colOff>0</xdr:colOff>
          <xdr:row>1211</xdr:row>
          <xdr:rowOff>0</xdr:rowOff>
        </xdr:to>
        <xdr:sp macro="" textlink="">
          <xdr:nvSpPr>
            <xdr:cNvPr id="1862" name="Button 838" hidden="1">
              <a:extLst>
                <a:ext uri="{63B3BB69-23CF-44E3-9099-C40C66FF867C}">
                  <a14:compatExt spid="_x0000_s1862"/>
                </a:ext>
                <a:ext uri="{FF2B5EF4-FFF2-40B4-BE49-F238E27FC236}">
                  <a16:creationId xmlns:a16="http://schemas.microsoft.com/office/drawing/2014/main" id="{00000000-0008-0000-0100-000030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1202</xdr:row>
          <xdr:rowOff>0</xdr:rowOff>
        </xdr:from>
        <xdr:to>
          <xdr:col>10</xdr:col>
          <xdr:colOff>0</xdr:colOff>
          <xdr:row>1203</xdr:row>
          <xdr:rowOff>0</xdr:rowOff>
        </xdr:to>
        <xdr:sp macro="" textlink="">
          <xdr:nvSpPr>
            <xdr:cNvPr id="1863" name="Button 839" hidden="1">
              <a:extLst>
                <a:ext uri="{63B3BB69-23CF-44E3-9099-C40C66FF867C}">
                  <a14:compatExt spid="_x0000_s1863"/>
                </a:ext>
                <a:ext uri="{FF2B5EF4-FFF2-40B4-BE49-F238E27FC236}">
                  <a16:creationId xmlns:a16="http://schemas.microsoft.com/office/drawing/2014/main" id="{00000000-0008-0000-0100-0000315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1211</xdr:row>
          <xdr:rowOff>0</xdr:rowOff>
        </xdr:from>
        <xdr:to>
          <xdr:col>10</xdr:col>
          <xdr:colOff>0</xdr:colOff>
          <xdr:row>1212</xdr:row>
          <xdr:rowOff>0</xdr:rowOff>
        </xdr:to>
        <xdr:sp macro="" textlink="">
          <xdr:nvSpPr>
            <xdr:cNvPr id="1864" name="Button 840" hidden="1">
              <a:extLst>
                <a:ext uri="{63B3BB69-23CF-44E3-9099-C40C66FF867C}">
                  <a14:compatExt spid="_x0000_s1864"/>
                </a:ext>
                <a:ext uri="{FF2B5EF4-FFF2-40B4-BE49-F238E27FC236}">
                  <a16:creationId xmlns:a16="http://schemas.microsoft.com/office/drawing/2014/main" id="{00000000-0008-0000-0100-000033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1212</xdr:row>
          <xdr:rowOff>0</xdr:rowOff>
        </xdr:from>
        <xdr:to>
          <xdr:col>10</xdr:col>
          <xdr:colOff>0</xdr:colOff>
          <xdr:row>1213</xdr:row>
          <xdr:rowOff>0</xdr:rowOff>
        </xdr:to>
        <xdr:sp macro="" textlink="">
          <xdr:nvSpPr>
            <xdr:cNvPr id="1865" name="Button 841" hidden="1">
              <a:extLst>
                <a:ext uri="{63B3BB69-23CF-44E3-9099-C40C66FF867C}">
                  <a14:compatExt spid="_x0000_s1865"/>
                </a:ext>
                <a:ext uri="{FF2B5EF4-FFF2-40B4-BE49-F238E27FC236}">
                  <a16:creationId xmlns:a16="http://schemas.microsoft.com/office/drawing/2014/main" id="{00000000-0008-0000-0100-000034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1213</xdr:row>
          <xdr:rowOff>0</xdr:rowOff>
        </xdr:from>
        <xdr:to>
          <xdr:col>10</xdr:col>
          <xdr:colOff>0</xdr:colOff>
          <xdr:row>1214</xdr:row>
          <xdr:rowOff>0</xdr:rowOff>
        </xdr:to>
        <xdr:sp macro="" textlink="">
          <xdr:nvSpPr>
            <xdr:cNvPr id="1866" name="Button 842" hidden="1">
              <a:extLst>
                <a:ext uri="{63B3BB69-23CF-44E3-9099-C40C66FF867C}">
                  <a14:compatExt spid="_x0000_s1866"/>
                </a:ext>
                <a:ext uri="{FF2B5EF4-FFF2-40B4-BE49-F238E27FC236}">
                  <a16:creationId xmlns:a16="http://schemas.microsoft.com/office/drawing/2014/main" id="{00000000-0008-0000-0100-000035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1214</xdr:row>
          <xdr:rowOff>0</xdr:rowOff>
        </xdr:from>
        <xdr:to>
          <xdr:col>10</xdr:col>
          <xdr:colOff>0</xdr:colOff>
          <xdr:row>1215</xdr:row>
          <xdr:rowOff>0</xdr:rowOff>
        </xdr:to>
        <xdr:sp macro="" textlink="">
          <xdr:nvSpPr>
            <xdr:cNvPr id="1867" name="Button 843" hidden="1">
              <a:extLst>
                <a:ext uri="{63B3BB69-23CF-44E3-9099-C40C66FF867C}">
                  <a14:compatExt spid="_x0000_s1867"/>
                </a:ext>
                <a:ext uri="{FF2B5EF4-FFF2-40B4-BE49-F238E27FC236}">
                  <a16:creationId xmlns:a16="http://schemas.microsoft.com/office/drawing/2014/main" id="{00000000-0008-0000-0100-000036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1215</xdr:row>
          <xdr:rowOff>0</xdr:rowOff>
        </xdr:from>
        <xdr:to>
          <xdr:col>10</xdr:col>
          <xdr:colOff>0</xdr:colOff>
          <xdr:row>1216</xdr:row>
          <xdr:rowOff>0</xdr:rowOff>
        </xdr:to>
        <xdr:sp macro="" textlink="">
          <xdr:nvSpPr>
            <xdr:cNvPr id="1868" name="Button 844" hidden="1">
              <a:extLst>
                <a:ext uri="{63B3BB69-23CF-44E3-9099-C40C66FF867C}">
                  <a14:compatExt spid="_x0000_s1868"/>
                </a:ext>
                <a:ext uri="{FF2B5EF4-FFF2-40B4-BE49-F238E27FC236}">
                  <a16:creationId xmlns:a16="http://schemas.microsoft.com/office/drawing/2014/main" id="{00000000-0008-0000-0100-000037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1216</xdr:row>
          <xdr:rowOff>0</xdr:rowOff>
        </xdr:from>
        <xdr:to>
          <xdr:col>10</xdr:col>
          <xdr:colOff>0</xdr:colOff>
          <xdr:row>1217</xdr:row>
          <xdr:rowOff>0</xdr:rowOff>
        </xdr:to>
        <xdr:sp macro="" textlink="">
          <xdr:nvSpPr>
            <xdr:cNvPr id="1869" name="Button 845" hidden="1">
              <a:extLst>
                <a:ext uri="{63B3BB69-23CF-44E3-9099-C40C66FF867C}">
                  <a14:compatExt spid="_x0000_s1869"/>
                </a:ext>
                <a:ext uri="{FF2B5EF4-FFF2-40B4-BE49-F238E27FC236}">
                  <a16:creationId xmlns:a16="http://schemas.microsoft.com/office/drawing/2014/main" id="{00000000-0008-0000-0100-000038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1217</xdr:row>
          <xdr:rowOff>0</xdr:rowOff>
        </xdr:from>
        <xdr:to>
          <xdr:col>10</xdr:col>
          <xdr:colOff>0</xdr:colOff>
          <xdr:row>1218</xdr:row>
          <xdr:rowOff>0</xdr:rowOff>
        </xdr:to>
        <xdr:sp macro="" textlink="">
          <xdr:nvSpPr>
            <xdr:cNvPr id="1870" name="Button 846" hidden="1">
              <a:extLst>
                <a:ext uri="{63B3BB69-23CF-44E3-9099-C40C66FF867C}">
                  <a14:compatExt spid="_x0000_s1870"/>
                </a:ext>
                <a:ext uri="{FF2B5EF4-FFF2-40B4-BE49-F238E27FC236}">
                  <a16:creationId xmlns:a16="http://schemas.microsoft.com/office/drawing/2014/main" id="{00000000-0008-0000-0100-000039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1218</xdr:row>
          <xdr:rowOff>0</xdr:rowOff>
        </xdr:from>
        <xdr:to>
          <xdr:col>10</xdr:col>
          <xdr:colOff>0</xdr:colOff>
          <xdr:row>1219</xdr:row>
          <xdr:rowOff>0</xdr:rowOff>
        </xdr:to>
        <xdr:sp macro="" textlink="">
          <xdr:nvSpPr>
            <xdr:cNvPr id="1871" name="Button 847" hidden="1">
              <a:extLst>
                <a:ext uri="{63B3BB69-23CF-44E3-9099-C40C66FF867C}">
                  <a14:compatExt spid="_x0000_s1871"/>
                </a:ext>
                <a:ext uri="{FF2B5EF4-FFF2-40B4-BE49-F238E27FC236}">
                  <a16:creationId xmlns:a16="http://schemas.microsoft.com/office/drawing/2014/main" id="{00000000-0008-0000-0100-00003A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1219</xdr:row>
          <xdr:rowOff>0</xdr:rowOff>
        </xdr:from>
        <xdr:to>
          <xdr:col>10</xdr:col>
          <xdr:colOff>0</xdr:colOff>
          <xdr:row>1220</xdr:row>
          <xdr:rowOff>0</xdr:rowOff>
        </xdr:to>
        <xdr:sp macro="" textlink="">
          <xdr:nvSpPr>
            <xdr:cNvPr id="1872" name="Button 848" hidden="1">
              <a:extLst>
                <a:ext uri="{63B3BB69-23CF-44E3-9099-C40C66FF867C}">
                  <a14:compatExt spid="_x0000_s1872"/>
                </a:ext>
                <a:ext uri="{FF2B5EF4-FFF2-40B4-BE49-F238E27FC236}">
                  <a16:creationId xmlns:a16="http://schemas.microsoft.com/office/drawing/2014/main" id="{00000000-0008-0000-0100-00003C5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cs typeface="Calibri"/>
                </a:rPr>
                <a:t>-</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Lebron/Desktop/Plan%20Anual%20de%20Compras%20y%20contrataciones%20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c/Dropbox/DOCUMENTO%20COMPARTIDOS%20CESFRON%20DROPBOX/DOCUEMNTOS%202023/PACC_2022_CESFRO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definedNames>
      <definedName name="Sheet1.deleteProcedure"/>
      <definedName name="Sheet1.deleteRow"/>
      <definedName name="Sheet1.InsertNewTableRow"/>
    </definedNames>
    <sheetDataSet>
      <sheetData sheetId="0"/>
      <sheetData sheetId="1"/>
      <sheetData sheetId="2">
        <row r="3">
          <cell r="A3" t="str">
            <v>CIBAO NORTE</v>
          </cell>
          <cell r="B3" t="str">
            <v>CIBAO NORTE</v>
          </cell>
          <cell r="C3" t="str">
            <v>Santiago</v>
          </cell>
          <cell r="E3" t="str">
            <v>Santiago</v>
          </cell>
          <cell r="F3" t="str">
            <v>Santiago de los Caballeros</v>
          </cell>
          <cell r="I3" t="str">
            <v>Arenoso</v>
          </cell>
          <cell r="J3" t="str">
            <v>Arenoso</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Q6" t="str">
            <v>Ciento</v>
          </cell>
        </row>
        <row r="7">
          <cell r="A7" t="str">
            <v>VALDESIA</v>
          </cell>
          <cell r="B7" t="str">
            <v>CIBAO SUR</v>
          </cell>
          <cell r="C7" t="str">
            <v>Monseñor Nouel</v>
          </cell>
          <cell r="E7" t="str">
            <v>Santiago</v>
          </cell>
          <cell r="F7" t="str">
            <v>Licey al Medio</v>
          </cell>
          <cell r="I7" t="str">
            <v>Hostos</v>
          </cell>
          <cell r="J7" t="str">
            <v>Hostos</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Q12" t="str">
            <v>Gramo</v>
          </cell>
        </row>
        <row r="13">
          <cell r="B13" t="str">
            <v>CIBAO NOROESTE</v>
          </cell>
          <cell r="C13" t="str">
            <v>Valverde</v>
          </cell>
          <cell r="E13" t="str">
            <v>Puerto Plata</v>
          </cell>
          <cell r="F13" t="str">
            <v>Altamira</v>
          </cell>
          <cell r="I13" t="str">
            <v>San Fco. de Macorís</v>
          </cell>
          <cell r="J13" t="str">
            <v>Jaya</v>
          </cell>
          <cell r="Q13" t="str">
            <v>Hora</v>
          </cell>
        </row>
        <row r="14">
          <cell r="B14" t="str">
            <v>CIBAO NOROESTE</v>
          </cell>
          <cell r="C14" t="str">
            <v>Santiago Rodriguez</v>
          </cell>
          <cell r="E14" t="str">
            <v>Puerto Plata</v>
          </cell>
          <cell r="F14" t="str">
            <v>Guananico</v>
          </cell>
          <cell r="I14" t="str">
            <v>San Fco. de Macorís</v>
          </cell>
          <cell r="J14" t="str">
            <v>La Peña</v>
          </cell>
          <cell r="Q14" t="str">
            <v>Hora Hombre</v>
          </cell>
        </row>
        <row r="15">
          <cell r="B15" t="str">
            <v>CIBAO NOROESTE</v>
          </cell>
          <cell r="C15" t="str">
            <v>Montecristi</v>
          </cell>
          <cell r="E15" t="str">
            <v>Puerto Plata</v>
          </cell>
          <cell r="F15" t="str">
            <v>Imbert</v>
          </cell>
          <cell r="I15" t="str">
            <v>San Fco. de Macorís</v>
          </cell>
          <cell r="J15" t="str">
            <v>San Fco. de Macorís</v>
          </cell>
          <cell r="Q15" t="str">
            <v>Kilogramo</v>
          </cell>
        </row>
        <row r="16">
          <cell r="B16" t="str">
            <v>CIBAO NOROESTE</v>
          </cell>
          <cell r="C16" t="str">
            <v>Dajabón</v>
          </cell>
          <cell r="E16" t="str">
            <v>Puerto Plata</v>
          </cell>
          <cell r="F16" t="str">
            <v>Los Hidalgos</v>
          </cell>
          <cell r="I16" t="str">
            <v>Villa Riva</v>
          </cell>
          <cell r="J16" t="str">
            <v>Agua Santa del Yuna</v>
          </cell>
          <cell r="Q16" t="str">
            <v>Kilómetro</v>
          </cell>
        </row>
        <row r="17">
          <cell r="B17" t="str">
            <v>VALDESIA</v>
          </cell>
          <cell r="C17" t="str">
            <v>San Cristóbal</v>
          </cell>
          <cell r="E17" t="str">
            <v>Puerto Plata</v>
          </cell>
          <cell r="F17" t="str">
            <v>Luperón</v>
          </cell>
          <cell r="I17" t="str">
            <v>Villa Riva</v>
          </cell>
          <cell r="J17" t="str">
            <v>Barraquito</v>
          </cell>
          <cell r="Q17" t="str">
            <v>Kilómetro cuadrado</v>
          </cell>
        </row>
        <row r="18">
          <cell r="B18" t="str">
            <v>VALDESIA</v>
          </cell>
          <cell r="C18" t="str">
            <v>Peravia</v>
          </cell>
          <cell r="E18" t="str">
            <v>Puerto Plata</v>
          </cell>
          <cell r="F18" t="str">
            <v>Sosúa</v>
          </cell>
          <cell r="I18" t="str">
            <v>Villa Riva</v>
          </cell>
          <cell r="J18" t="str">
            <v>Cristo Rey de Guaraguao</v>
          </cell>
          <cell r="Q18" t="str">
            <v>Libra </v>
          </cell>
        </row>
        <row r="19">
          <cell r="B19" t="str">
            <v>VALDESIA</v>
          </cell>
          <cell r="C19" t="str">
            <v>San José de Ocoa</v>
          </cell>
          <cell r="E19" t="str">
            <v>Puerto Plata</v>
          </cell>
          <cell r="F19" t="str">
            <v>Villa Isabela</v>
          </cell>
          <cell r="I19" t="str">
            <v>Villa Riva</v>
          </cell>
          <cell r="J19" t="str">
            <v>Las Táranas</v>
          </cell>
          <cell r="Q19" t="str">
            <v>Litro</v>
          </cell>
        </row>
        <row r="20">
          <cell r="B20" t="str">
            <v>VALDESIA</v>
          </cell>
          <cell r="C20" t="str">
            <v>Azua</v>
          </cell>
          <cell r="E20" t="str">
            <v>Puerto Plata</v>
          </cell>
          <cell r="F20" t="str">
            <v>Villa Montellano</v>
          </cell>
          <cell r="I20" t="str">
            <v>Villa Riva</v>
          </cell>
          <cell r="J20" t="str">
            <v>Villa Riva</v>
          </cell>
          <cell r="Q20" t="str">
            <v>Mes</v>
          </cell>
        </row>
        <row r="21">
          <cell r="B21" t="str">
            <v>ENRIQUILLO</v>
          </cell>
          <cell r="C21" t="str">
            <v>Barahona</v>
          </cell>
          <cell r="E21" t="str">
            <v>Espaillat</v>
          </cell>
          <cell r="F21" t="str">
            <v>Moca</v>
          </cell>
          <cell r="I21" t="str">
            <v>Salcedo</v>
          </cell>
          <cell r="J21" t="str">
            <v>Jamao Afuera</v>
          </cell>
          <cell r="Q21" t="str">
            <v>Metro</v>
          </cell>
        </row>
        <row r="22">
          <cell r="B22" t="str">
            <v>ENRIQUILLO</v>
          </cell>
          <cell r="C22" t="str">
            <v>Bahoruco</v>
          </cell>
          <cell r="E22" t="str">
            <v>Espaillat</v>
          </cell>
          <cell r="F22" t="str">
            <v>Cayetano Germosén</v>
          </cell>
          <cell r="I22" t="str">
            <v>Salcedo</v>
          </cell>
          <cell r="J22" t="str">
            <v>Salcedo</v>
          </cell>
          <cell r="Q22" t="str">
            <v>Metro cuadrado</v>
          </cell>
        </row>
        <row r="23">
          <cell r="B23" t="str">
            <v>ENRIQUILLO</v>
          </cell>
          <cell r="C23" t="str">
            <v>Pedernales</v>
          </cell>
          <cell r="E23" t="str">
            <v>Espaillat</v>
          </cell>
          <cell r="F23" t="str">
            <v>Gaspar Hernández</v>
          </cell>
          <cell r="I23" t="str">
            <v>Tenares</v>
          </cell>
          <cell r="J23" t="str">
            <v>Blanco</v>
          </cell>
          <cell r="Q23" t="str">
            <v>Metro cúbico</v>
          </cell>
        </row>
        <row r="24">
          <cell r="B24" t="str">
            <v>ENRIQUILLO</v>
          </cell>
          <cell r="C24" t="str">
            <v>Independencia</v>
          </cell>
          <cell r="E24" t="str">
            <v>Espaillat</v>
          </cell>
          <cell r="F24" t="str">
            <v>Jamao al Norte</v>
          </cell>
          <cell r="I24" t="str">
            <v>Tenares</v>
          </cell>
          <cell r="J24" t="str">
            <v>Tenares</v>
          </cell>
          <cell r="Q24" t="str">
            <v>Miligramo</v>
          </cell>
        </row>
        <row r="25">
          <cell r="B25" t="str">
            <v>EL VALLE</v>
          </cell>
          <cell r="C25" t="str">
            <v>San Juan</v>
          </cell>
          <cell r="E25" t="str">
            <v>Concepción de La Vega</v>
          </cell>
          <cell r="F25" t="str">
            <v>La Vega</v>
          </cell>
          <cell r="I25" t="str">
            <v>Villa Tapia</v>
          </cell>
          <cell r="J25" t="str">
            <v>Villa Tapia</v>
          </cell>
          <cell r="Q25" t="str">
            <v>Milímetro</v>
          </cell>
        </row>
        <row r="26">
          <cell r="B26" t="str">
            <v>EL VALLE</v>
          </cell>
          <cell r="C26" t="str">
            <v>Elías Piña</v>
          </cell>
          <cell r="E26" t="str">
            <v>Concepción de La Vega</v>
          </cell>
          <cell r="F26" t="str">
            <v>Constanza</v>
          </cell>
          <cell r="I26" t="str">
            <v>Cabrera</v>
          </cell>
          <cell r="J26" t="str">
            <v>Arroyo Salado</v>
          </cell>
          <cell r="Q26" t="str">
            <v>Milla</v>
          </cell>
        </row>
        <row r="27">
          <cell r="B27" t="str">
            <v>YUMA</v>
          </cell>
          <cell r="C27" t="str">
            <v>La Romana</v>
          </cell>
          <cell r="E27" t="str">
            <v>Concepción de La Vega</v>
          </cell>
          <cell r="F27" t="str">
            <v>Jarabacoa</v>
          </cell>
          <cell r="I27" t="str">
            <v>Cabrera</v>
          </cell>
          <cell r="J27" t="str">
            <v>Cabrera</v>
          </cell>
          <cell r="Q27" t="str">
            <v>Millar</v>
          </cell>
        </row>
        <row r="28">
          <cell r="B28" t="str">
            <v>YUMA</v>
          </cell>
          <cell r="C28" t="str">
            <v>La Altagracia</v>
          </cell>
          <cell r="E28" t="str">
            <v>Concepción de La Vega</v>
          </cell>
          <cell r="F28" t="str">
            <v>Jima Abajo</v>
          </cell>
          <cell r="I28" t="str">
            <v>Cabrera</v>
          </cell>
          <cell r="J28" t="str">
            <v>La Entrada</v>
          </cell>
          <cell r="Q28" t="str">
            <v>Onza</v>
          </cell>
        </row>
        <row r="29">
          <cell r="B29" t="str">
            <v>YUMA</v>
          </cell>
          <cell r="C29" t="str">
            <v>El Seibo</v>
          </cell>
          <cell r="E29" t="str">
            <v>Monseñor Nouel</v>
          </cell>
          <cell r="F29" t="str">
            <v>Bonao</v>
          </cell>
          <cell r="I29" t="str">
            <v>El Factor</v>
          </cell>
          <cell r="J29" t="str">
            <v>El Factor</v>
          </cell>
          <cell r="Q29" t="str">
            <v>Paquete</v>
          </cell>
        </row>
        <row r="30">
          <cell r="B30" t="str">
            <v>HIGUAMO</v>
          </cell>
          <cell r="C30" t="str">
            <v>San Pedro de Macorís</v>
          </cell>
          <cell r="E30" t="str">
            <v>Monseñor Nouel</v>
          </cell>
          <cell r="F30" t="str">
            <v>Maimón</v>
          </cell>
          <cell r="I30" t="str">
            <v>El Factor</v>
          </cell>
          <cell r="J30" t="str">
            <v>El Pozo</v>
          </cell>
          <cell r="Q30" t="str">
            <v>Pie</v>
          </cell>
        </row>
        <row r="31">
          <cell r="B31" t="str">
            <v>HIGUAMO</v>
          </cell>
          <cell r="C31" t="str">
            <v>Hato Mayor</v>
          </cell>
          <cell r="E31" t="str">
            <v>Monseñor Nouel</v>
          </cell>
          <cell r="F31" t="str">
            <v>Piedra Blanca</v>
          </cell>
          <cell r="I31" t="str">
            <v>Nagua</v>
          </cell>
          <cell r="J31" t="str">
            <v>Arroyo al Medio</v>
          </cell>
          <cell r="Q31" t="str">
            <v>Pie cuadrado</v>
          </cell>
        </row>
        <row r="32">
          <cell r="B32" t="str">
            <v>HIGUAMO</v>
          </cell>
          <cell r="C32" t="str">
            <v>Monte Plata</v>
          </cell>
          <cell r="E32" t="str">
            <v>Sánchez Ramírez</v>
          </cell>
          <cell r="F32" t="str">
            <v>Cotuí</v>
          </cell>
          <cell r="I32" t="str">
            <v>Nagua</v>
          </cell>
          <cell r="J32" t="str">
            <v>Las Gordas</v>
          </cell>
          <cell r="Q32" t="str">
            <v>Pie cúbico</v>
          </cell>
        </row>
        <row r="33">
          <cell r="B33" t="str">
            <v>OZAMA O METROPOLITANA</v>
          </cell>
          <cell r="C33" t="str">
            <v>Distrito Nacional</v>
          </cell>
          <cell r="E33" t="str">
            <v>Sánchez Ramírez</v>
          </cell>
          <cell r="F33" t="str">
            <v>Cevicos</v>
          </cell>
          <cell r="I33" t="str">
            <v>Nagua</v>
          </cell>
          <cell r="J33" t="str">
            <v>Nagua</v>
          </cell>
          <cell r="Q33" t="str">
            <v>Pulgada</v>
          </cell>
        </row>
        <row r="34">
          <cell r="B34" t="str">
            <v>OZAMA O METROPOLITANA</v>
          </cell>
          <cell r="C34" t="str">
            <v>Santo Domingo</v>
          </cell>
          <cell r="E34" t="str">
            <v>Sánchez Ramírez</v>
          </cell>
          <cell r="F34" t="str">
            <v>Fantino</v>
          </cell>
          <cell r="I34" t="str">
            <v>Nagua</v>
          </cell>
          <cell r="J34" t="str">
            <v>San José de Matanzas</v>
          </cell>
          <cell r="Q34" t="str">
            <v>Pulgada</v>
          </cell>
        </row>
        <row r="35">
          <cell r="E35" t="str">
            <v>Sánchez Ramírez</v>
          </cell>
          <cell r="F35" t="str">
            <v>La Mata</v>
          </cell>
          <cell r="I35" t="str">
            <v>Río San Juan</v>
          </cell>
          <cell r="J35" t="str">
            <v>Río San Juan</v>
          </cell>
          <cell r="Q35" t="str">
            <v>Pulgada cuadrada</v>
          </cell>
        </row>
        <row r="36">
          <cell r="E36" t="str">
            <v>Duarte</v>
          </cell>
          <cell r="F36" t="str">
            <v>San Fco. de Macorís</v>
          </cell>
          <cell r="I36" t="str">
            <v>Las Terrenas</v>
          </cell>
          <cell r="J36" t="str">
            <v>Las Terrenas</v>
          </cell>
          <cell r="Q36" t="str">
            <v>Quinientas unidades</v>
          </cell>
        </row>
        <row r="37">
          <cell r="E37" t="str">
            <v>Duarte</v>
          </cell>
          <cell r="F37" t="str">
            <v>Arenoso</v>
          </cell>
          <cell r="I37" t="str">
            <v>Sánchez</v>
          </cell>
          <cell r="J37" t="str">
            <v>Sánchez</v>
          </cell>
          <cell r="Q37" t="str">
            <v>Quintal</v>
          </cell>
        </row>
        <row r="38">
          <cell r="E38" t="str">
            <v>Duarte</v>
          </cell>
          <cell r="F38" t="str">
            <v>Castillo</v>
          </cell>
          <cell r="I38" t="str">
            <v>Santa Bárbara de Samaná</v>
          </cell>
          <cell r="J38" t="str">
            <v>Arroyo Barril</v>
          </cell>
          <cell r="Q38" t="str">
            <v>Resma</v>
          </cell>
        </row>
        <row r="39">
          <cell r="E39" t="str">
            <v>Duarte</v>
          </cell>
          <cell r="F39" t="str">
            <v>Hostos</v>
          </cell>
          <cell r="I39" t="str">
            <v>Santa Bárbara de Samaná</v>
          </cell>
          <cell r="J39" t="str">
            <v>El Limón</v>
          </cell>
          <cell r="Q39" t="str">
            <v>Semana</v>
          </cell>
        </row>
        <row r="40">
          <cell r="E40" t="str">
            <v>Duarte</v>
          </cell>
          <cell r="F40" t="str">
            <v>Pimentel</v>
          </cell>
          <cell r="I40" t="str">
            <v>Santa Bárbara de Samaná</v>
          </cell>
          <cell r="J40" t="str">
            <v>Las Galeras</v>
          </cell>
          <cell r="Q40" t="str">
            <v>Tonelada</v>
          </cell>
        </row>
        <row r="41">
          <cell r="E41" t="str">
            <v>Duarte</v>
          </cell>
          <cell r="F41" t="str">
            <v>Villa Riva</v>
          </cell>
          <cell r="I41" t="str">
            <v>Santa Bárbara de Samaná</v>
          </cell>
          <cell r="J41" t="str">
            <v>Santa Bárbara de Samaná</v>
          </cell>
          <cell r="Q41" t="str">
            <v>Unidad</v>
          </cell>
        </row>
        <row r="42">
          <cell r="E42" t="str">
            <v>Duarte</v>
          </cell>
          <cell r="F42" t="str">
            <v>Las Guáranas</v>
          </cell>
          <cell r="I42" t="str">
            <v>Dajabón</v>
          </cell>
          <cell r="J42" t="str">
            <v>Cañongo</v>
          </cell>
          <cell r="Q42" t="str">
            <v>Yarda</v>
          </cell>
        </row>
        <row r="43">
          <cell r="E43" t="str">
            <v>Hermanas Mirabal</v>
          </cell>
          <cell r="F43" t="str">
            <v>Salcedo</v>
          </cell>
          <cell r="I43" t="str">
            <v>Dajabón</v>
          </cell>
          <cell r="J43" t="str">
            <v>Dajabón</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ACC"/>
      <sheetName val="Informacion "/>
      <sheetName val="UNSPSC"/>
      <sheetName val="ProcedureTemplate"/>
    </sheetNames>
    <sheetDataSet>
      <sheetData sheetId="0" refreshError="1"/>
      <sheetData sheetId="1" refreshError="1"/>
      <sheetData sheetId="2" refreshError="1">
        <row r="2">
          <cell r="P2" t="str">
            <v>Un</v>
          </cell>
          <cell r="Q2" t="str">
            <v>Desc.</v>
          </cell>
        </row>
        <row r="3">
          <cell r="P3" t="str">
            <v>CAJ</v>
          </cell>
          <cell r="Q3" t="str">
            <v>Caja</v>
          </cell>
        </row>
        <row r="4">
          <cell r="P4" t="str">
            <v>CM</v>
          </cell>
          <cell r="Q4" t="str">
            <v>Centímetro</v>
          </cell>
        </row>
        <row r="5">
          <cell r="P5" t="str">
            <v>CM2</v>
          </cell>
          <cell r="Q5" t="str">
            <v>Centímetro Cuadrado</v>
          </cell>
        </row>
        <row r="6">
          <cell r="P6" t="str">
            <v>CT</v>
          </cell>
          <cell r="Q6" t="str">
            <v>Ciento</v>
          </cell>
        </row>
        <row r="7">
          <cell r="P7" t="str">
            <v>DEC</v>
          </cell>
          <cell r="Q7" t="str">
            <v>Decena</v>
          </cell>
        </row>
        <row r="8">
          <cell r="P8" t="str">
            <v>DM</v>
          </cell>
          <cell r="Q8" t="str">
            <v>Decímetro</v>
          </cell>
        </row>
        <row r="9">
          <cell r="P9" t="str">
            <v>DÍA</v>
          </cell>
          <cell r="Q9" t="str">
            <v>Día</v>
          </cell>
        </row>
        <row r="10">
          <cell r="P10" t="str">
            <v>DOC</v>
          </cell>
          <cell r="Q10" t="str">
            <v>Docena</v>
          </cell>
        </row>
        <row r="11">
          <cell r="P11" t="str">
            <v>GAL</v>
          </cell>
          <cell r="Q11" t="str">
            <v>Galón</v>
          </cell>
        </row>
        <row r="12">
          <cell r="P12" t="str">
            <v>G</v>
          </cell>
          <cell r="Q12" t="str">
            <v>Gramo</v>
          </cell>
        </row>
        <row r="13">
          <cell r="P13" t="str">
            <v>H</v>
          </cell>
          <cell r="Q13" t="str">
            <v>Hora</v>
          </cell>
        </row>
        <row r="14">
          <cell r="P14" t="str">
            <v>H/H</v>
          </cell>
          <cell r="Q14" t="str">
            <v>Hora Hombre</v>
          </cell>
        </row>
        <row r="15">
          <cell r="P15" t="str">
            <v>KG</v>
          </cell>
          <cell r="Q15" t="str">
            <v>Kilogramo</v>
          </cell>
        </row>
        <row r="16">
          <cell r="P16" t="str">
            <v>KM</v>
          </cell>
          <cell r="Q16" t="str">
            <v>Kilómetro</v>
          </cell>
        </row>
        <row r="17">
          <cell r="P17" t="str">
            <v>KM2</v>
          </cell>
          <cell r="Q17" t="str">
            <v>Kilómetro cuadrado</v>
          </cell>
        </row>
        <row r="18">
          <cell r="P18" t="str">
            <v>LB</v>
          </cell>
          <cell r="Q18" t="str">
            <v>Libra </v>
          </cell>
        </row>
        <row r="19">
          <cell r="P19" t="str">
            <v>L</v>
          </cell>
          <cell r="Q19" t="str">
            <v>Litro</v>
          </cell>
        </row>
        <row r="20">
          <cell r="P20" t="str">
            <v>MES</v>
          </cell>
          <cell r="Q20" t="str">
            <v>Mes</v>
          </cell>
        </row>
        <row r="21">
          <cell r="P21" t="str">
            <v>M</v>
          </cell>
          <cell r="Q21" t="str">
            <v>Metro</v>
          </cell>
        </row>
        <row r="22">
          <cell r="P22" t="str">
            <v>M2</v>
          </cell>
          <cell r="Q22" t="str">
            <v>Metro cuadrado</v>
          </cell>
        </row>
        <row r="23">
          <cell r="P23" t="str">
            <v>M3</v>
          </cell>
          <cell r="Q23" t="str">
            <v>Metro cúbico</v>
          </cell>
        </row>
        <row r="24">
          <cell r="P24" t="str">
            <v>MG</v>
          </cell>
          <cell r="Q24" t="str">
            <v>Miligramo</v>
          </cell>
        </row>
        <row r="25">
          <cell r="P25" t="str">
            <v>MM</v>
          </cell>
          <cell r="Q25" t="str">
            <v>Milímetro</v>
          </cell>
        </row>
        <row r="26">
          <cell r="P26" t="str">
            <v>MI</v>
          </cell>
          <cell r="Q26" t="str">
            <v>Milla</v>
          </cell>
        </row>
        <row r="27">
          <cell r="P27" t="str">
            <v>MIL</v>
          </cell>
          <cell r="Q27" t="str">
            <v>Millar</v>
          </cell>
        </row>
        <row r="28">
          <cell r="P28" t="str">
            <v>OZ</v>
          </cell>
          <cell r="Q28" t="str">
            <v>Onza</v>
          </cell>
        </row>
        <row r="29">
          <cell r="P29" t="str">
            <v>PAQ</v>
          </cell>
          <cell r="Q29" t="str">
            <v>Paquete</v>
          </cell>
        </row>
        <row r="30">
          <cell r="P30" t="str">
            <v>FT</v>
          </cell>
          <cell r="Q30" t="str">
            <v>Pie</v>
          </cell>
        </row>
        <row r="31">
          <cell r="P31" t="str">
            <v>FT2</v>
          </cell>
          <cell r="Q31" t="str">
            <v>Pie cuadrado</v>
          </cell>
        </row>
        <row r="32">
          <cell r="P32" t="str">
            <v>FT3</v>
          </cell>
          <cell r="Q32" t="str">
            <v>Pie cúbico</v>
          </cell>
        </row>
        <row r="33">
          <cell r="P33" t="str">
            <v>IN</v>
          </cell>
          <cell r="Q33" t="str">
            <v>Pulgada</v>
          </cell>
        </row>
        <row r="34">
          <cell r="P34" t="str">
            <v>PULG</v>
          </cell>
          <cell r="Q34" t="str">
            <v>Pulgada</v>
          </cell>
        </row>
        <row r="35">
          <cell r="P35" t="str">
            <v>IN2</v>
          </cell>
          <cell r="Q35" t="str">
            <v>Pulgada cuadrada</v>
          </cell>
        </row>
        <row r="36">
          <cell r="P36" t="str">
            <v>500UD</v>
          </cell>
          <cell r="Q36" t="str">
            <v>Quinientas unidades</v>
          </cell>
        </row>
        <row r="37">
          <cell r="P37" t="str">
            <v>Q</v>
          </cell>
          <cell r="Q37" t="str">
            <v>Quintal</v>
          </cell>
        </row>
        <row r="38">
          <cell r="P38" t="str">
            <v>RESMA</v>
          </cell>
          <cell r="Q38" t="str">
            <v>Resma</v>
          </cell>
        </row>
        <row r="39">
          <cell r="P39" t="str">
            <v>SEM</v>
          </cell>
          <cell r="Q39" t="str">
            <v>Semana</v>
          </cell>
        </row>
        <row r="40">
          <cell r="P40" t="str">
            <v>TON</v>
          </cell>
          <cell r="Q40" t="str">
            <v>Tonelada</v>
          </cell>
        </row>
        <row r="41">
          <cell r="P41" t="str">
            <v>UD</v>
          </cell>
          <cell r="Q41" t="str">
            <v>Unidad</v>
          </cell>
        </row>
        <row r="42">
          <cell r="P42" t="str">
            <v>YD</v>
          </cell>
          <cell r="Q42" t="str">
            <v>Yarda</v>
          </cell>
        </row>
        <row r="43">
          <cell r="P43" t="str">
            <v>YD2</v>
          </cell>
          <cell r="Q43" t="str">
            <v>Yarda cuadrada</v>
          </cell>
        </row>
      </sheetData>
      <sheetData sheetId="3" refreshError="1"/>
      <sheetData sheetId="4" refreshError="1"/>
    </sheetDataSet>
  </externalBook>
</externalLink>
</file>

<file path=xl/tables/table1.xml><?xml version="1.0" encoding="utf-8"?>
<table xmlns="http://schemas.openxmlformats.org/spreadsheetml/2006/main" id="1" name="Table4" displayName="Table4" ref="A22:F24" totalsRowShown="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id="10" name="Table312" displayName="Table312" ref="A182:F229" totalsRowShown="0">
  <autoFilter ref="A182:F22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id="11" name="Table313" displayName="Table313" ref="A239:F277" totalsRowShown="0">
  <autoFilter ref="A239:F277"/>
  <tableColumns count="6">
    <tableColumn id="1" name="CÓDIGO CATÁLOGO"/>
    <tableColumn id="2" name="ARTÍCULO">
      <calculatedColumnFormula>IFERROR(INDEX(UNSPSCDes,MATCH(INDIRECT(ADDRESS(ROW(),COLUMN()-1,4)),UNSPSCCode,0)),"")</calculatedColumnFormula>
    </tableColumn>
    <tableColumn id="3" name="UNIDAD DE MEDIDA" dataDxfId="50" dataCellStyle="ArticleBody"/>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id="12" name="Table315" displayName="Table315" ref="A287:F325" totalsRowShown="0">
  <autoFilter ref="A287:F325"/>
  <tableColumns count="6">
    <tableColumn id="1" name="CÓDIGO CATÁLOGO"/>
    <tableColumn id="2" name="ARTÍCULO">
      <calculatedColumnFormula>IFERROR(INDEX(UNSPSCDes,MATCH(INDIRECT(ADDRESS(ROW(),COLUMN()-1,4)),UNSPSCCode,0)),"")</calculatedColumnFormula>
    </tableColumn>
    <tableColumn id="3" name="UNIDAD DE MEDIDA" dataDxfId="49" dataCellStyle="ArticleBody"/>
    <tableColumn id="4" name="CANTIDAD TOTAL ESTIMADA" dataDxfId="48" dataCellStyle="ArticleBody"/>
    <tableColumn id="5" name="PRECIO UNITARIO ESTIMADO" dataDxfId="47"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id="13" name="Table316" displayName="Table316" ref="A335:F359" totalsRowShown="0">
  <autoFilter ref="A335:F359"/>
  <tableColumns count="6">
    <tableColumn id="1" name="CÓDIGO CATÁLOGO"/>
    <tableColumn id="2" name="ARTÍCULO">
      <calculatedColumnFormula>IFERROR(INDEX(UNSPSCDes,MATCH(INDIRECT(ADDRESS(ROW(),COLUMN()-1,4)),UNSPSCCode,0)),"")</calculatedColumnFormula>
    </tableColumn>
    <tableColumn id="3" name="UNIDAD DE MEDIDA" dataCellStyle="ArticleBody_UNSCPCDescription"/>
    <tableColumn id="4" name="CANTIDAD TOTAL ESTIMADA" dataCellStyle="ArticleBody_UNSCPCDescription"/>
    <tableColumn id="5" name="PRECIO UNITARIO ESTIMADO"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id="14" name="Table314" displayName="Table314" ref="A369:F370" totalsRowShown="0">
  <autoFilter ref="A369:F37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id="15" name="Table317" displayName="Table317" ref="A380:F404" totalsRowShown="0">
  <autoFilter ref="A380:F404"/>
  <tableColumns count="6">
    <tableColumn id="1" name="CÓDIGO CATÁLOGO"/>
    <tableColumn id="2" name="ARTÍCULO">
      <calculatedColumnFormula>IFERROR(INDEX(UNSPSCDes,MATCH(INDIRECT(ADDRESS(ROW(),COLUMN()-1,4)),UNSPSCCode,0)),"")</calculatedColumnFormula>
    </tableColumn>
    <tableColumn id="3" name="UNIDAD DE MEDIDA" dataCellStyle="ArticleBody_UNSCPCDescription"/>
    <tableColumn id="4" name="CANTIDAD TOTAL ESTIMADA" dataCellStyle="ArticleBody_UNSCPCDescription"/>
    <tableColumn id="5" name="PRECIO UNITARIO ESTIMADO"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id="16" name="Table318" displayName="Table318" ref="A414:F415" totalsRowShown="0">
  <autoFilter ref="A414:F415"/>
  <tableColumns count="6">
    <tableColumn id="1" name="CÓDIGO CATÁLOGO" dataDxfId="46"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id="17" name="Table319" displayName="Table319" ref="A425:F426" totalsRowShown="0">
  <autoFilter ref="A425:F42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id="18" name="Table321" displayName="Table321" ref="A436:F460" totalsRowShown="0">
  <autoFilter ref="A436:F46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id="19" name="Table322" displayName="Table322" ref="A470:F494" totalsRowShown="0">
  <autoFilter ref="A470:F494"/>
  <tableColumns count="6">
    <tableColumn id="1" name="CÓDIGO CATÁLOGO"/>
    <tableColumn id="2" name="ARTÍCULO">
      <calculatedColumnFormula>IFERROR(INDEX(UNSPSCDes,MATCH(INDIRECT(ADDRESS(ROW(),COLUMN()-1,4)),UNSPSCCode,0)),"")</calculatedColumnFormula>
    </tableColumn>
    <tableColumn id="3" name="UNIDAD DE MEDIDA" dataDxfId="45" dataCellStyle="ArticleBody"/>
    <tableColumn id="4" name="CANTIDAD TOTAL ESTIMADA" dataDxfId="44" dataCellStyle="ArticleBody"/>
    <tableColumn id="5" name="PRECIO UNITARIO ESTIMADO" dataDxfId="43"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id="2" name="Table32" displayName="Table32" ref="A34:F35" totalsRowShown="0">
  <autoFilter ref="A34:F35"/>
  <tableColumns count="6">
    <tableColumn id="1" name="CÓDIGO CATÁLOGO" dataDxfId="59"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id="20" name="Table323" displayName="Table323" ref="A504:F527" totalsRowShown="0">
  <autoFilter ref="A504:F527"/>
  <tableColumns count="6">
    <tableColumn id="1" name="CÓDIGO CATÁLOGO" dataDxfId="42" dataCellStyle="ArticleBody"/>
    <tableColumn id="2" name="ARTÍCULO">
      <calculatedColumnFormula>IFERROR(INDEX(UNSPSCDes,MATCH(INDIRECT(ADDRESS(ROW(),COLUMN()-1,4)),UNSPSCCode,0)),"")</calculatedColumnFormula>
    </tableColumn>
    <tableColumn id="3" name="UNIDAD DE MEDIDA" dataDxfId="41" dataCellStyle="ArticleBody"/>
    <tableColumn id="4" name="CANTIDAD TOTAL ESTIMADA" dataDxfId="40" dataCellStyle="ArticleBody"/>
    <tableColumn id="5" name="PRECIO UNITARIO ESTIMADO" dataDxfId="39"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id="21" name="Table324" displayName="Table324" ref="A537:F551" totalsRowShown="0">
  <autoFilter ref="A537:F551"/>
  <tableColumns count="6">
    <tableColumn id="1" name="CÓDIGO CATÁLOGO" dataDxfId="38" dataCellStyle="ArticleBody"/>
    <tableColumn id="2" name="ARTÍCULO">
      <calculatedColumnFormula>IFERROR(INDEX(UNSPSCDes,MATCH(INDIRECT(ADDRESS(ROW(),COLUMN()-1,4)),UNSPSCCode,0)),"")</calculatedColumnFormula>
    </tableColumn>
    <tableColumn id="3" name="UNIDAD DE MEDIDA"/>
    <tableColumn id="4" name="CANTIDAD TOTAL ESTIMADA" dataDxfId="37" dataCellStyle="ArticleBody"/>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id="22" name="Table325" displayName="Table325" ref="A561:F575" totalsRowShown="0">
  <autoFilter ref="A561:F575"/>
  <tableColumns count="6">
    <tableColumn id="1" name="CÓDIGO CATÁLOGO" dataDxfId="36" dataCellStyle="ArticleBody"/>
    <tableColumn id="2" name="ARTÍCULO">
      <calculatedColumnFormula>IFERROR(INDEX(UNSPSCDes,MATCH(INDIRECT(ADDRESS(ROW(),COLUMN()-1,4)),UNSPSCCode,0)),"")</calculatedColumnFormula>
    </tableColumn>
    <tableColumn id="3" name="UNIDAD DE MEDIDA" dataDxfId="35" dataCellStyle="ArticleBody"/>
    <tableColumn id="4" name="CANTIDAD TOTAL ESTIMADA" dataDxfId="34" dataCellStyle="ArticleBody"/>
    <tableColumn id="5" name="PRECIO UNITARIO ESTIMADO" dataDxfId="33"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id="23" name="Table326" displayName="Table326" ref="A585:F586" totalsRowShown="0">
  <autoFilter ref="A585:F586"/>
  <tableColumns count="6">
    <tableColumn id="1" name="CÓDIGO CATÁLOGO" dataDxfId="32"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id="24" name="Table327" displayName="Table327" ref="A596:F597" totalsRowShown="0">
  <autoFilter ref="A596:F597"/>
  <tableColumns count="6">
    <tableColumn id="1" name="CÓDIGO CATÁLOGO" dataDxfId="31"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id="25" name="Table328" displayName="Table328" ref="A607:F666" totalsRowShown="0">
  <autoFilter ref="A607:F66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dataDxfId="30" dataCellStyle="ArticleBody"/>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id="26" name="Table329" displayName="Table329" ref="A676:F732" totalsRowShown="0">
  <autoFilter ref="A676:F732"/>
  <tableColumns count="6">
    <tableColumn id="1" name="CÓDIGO CATÁLOGO" dataDxfId="29" dataCellStyle="ArticleBody"/>
    <tableColumn id="2" name="ARTÍCULO">
      <calculatedColumnFormula>IFERROR(INDEX(UNSPSCDes,MATCH(INDIRECT(ADDRESS(ROW(),COLUMN()-1,4)),UNSPSCCode,0)),"")</calculatedColumnFormula>
    </tableColumn>
    <tableColumn id="3" name="UNIDAD DE MEDIDA"/>
    <tableColumn id="4" name="CANTIDAD TOTAL ESTIMADA" dataDxfId="28" dataCellStyle="ArticleBody"/>
    <tableColumn id="5" name="PRECIO UNITARIO ESTIMADO" dataDxfId="27"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id="27" name="Table330" displayName="Table330" ref="A742:F743" totalsRowShown="0">
  <autoFilter ref="A742:F74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id="28" name="Table331" displayName="Table331" ref="A753:F760" totalsRowShown="0">
  <autoFilter ref="A753:F76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dataDxfId="26" dataCellStyle="ArticleBody"/>
    <tableColumn id="5" name="PRECIO UNITARIO ESTIMADO" dataDxfId="25"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29" name="Table332" displayName="Table332" ref="A770:F771" totalsRowShown="0">
  <autoFilter ref="A770:F771"/>
  <tableColumns count="6">
    <tableColumn id="1" name="CÓDIGO CATÁLOGO" dataDxfId="24"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3" name="Table33" displayName="Table33" ref="A45:F46" totalsRowShown="0">
  <autoFilter ref="A45:F46"/>
  <tableColumns count="6">
    <tableColumn id="1" name="CÓDIGO CATÁLOGO" dataDxfId="58"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id="30" name="Table333" displayName="Table333" ref="A781:F782" totalsRowShown="0">
  <autoFilter ref="A781:F782"/>
  <tableColumns count="6">
    <tableColumn id="1" name="CÓDIGO CATÁLOGO" dataDxfId="23"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31" name="Table334" displayName="Table334" ref="A792:F796" totalsRowShown="0">
  <autoFilter ref="A792:F79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32" name="Table335" displayName="Table335" ref="A806:F810" totalsRowShown="0">
  <autoFilter ref="A806:F810"/>
  <tableColumns count="6">
    <tableColumn id="1" name="CÓDIGO CATÁLOGO" dataDxfId="22" dataCellStyle="ArticleBody"/>
    <tableColumn id="2" name="ARTÍCULO">
      <calculatedColumnFormula>IFERROR(INDEX(UNSPSCDes,MATCH(INDIRECT(ADDRESS(ROW(),COLUMN()-1,4)),UNSPSCCode,0)),"")</calculatedColumnFormula>
    </tableColumn>
    <tableColumn id="3" name="UNIDAD DE MEDIDA" dataDxfId="21" dataCellStyle="ArticleBody"/>
    <tableColumn id="4" name="CANTIDAD TOTAL ESTIMADA" dataDxfId="20" dataCellStyle="ArticleBody"/>
    <tableColumn id="5" name="PRECIO UNITARIO ESTIMADO" dataDxfId="19"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33" name="Table336" displayName="Table336" ref="A820:F827" totalsRowShown="0">
  <autoFilter ref="A820:F827"/>
  <tableColumns count="6">
    <tableColumn id="1" name="CÓDIGO CATÁLOGO" dataDxfId="18" dataCellStyle="ArticleBody"/>
    <tableColumn id="2" name="ARTÍCULO">
      <calculatedColumnFormula>IFERROR(INDEX(UNSPSCDes,MATCH(INDIRECT(ADDRESS(ROW(),COLUMN()-1,4)),UNSPSCCode,0)),"")</calculatedColumnFormula>
    </tableColumn>
    <tableColumn id="3" name="UNIDAD DE MEDIDA" dataDxfId="17" dataCellStyle="ArticleBody"/>
    <tableColumn id="4" name="CANTIDAD TOTAL ESTIMADA" dataDxfId="16" dataCellStyle="ArticleBody"/>
    <tableColumn id="5" name="PRECIO UNITARIO ESTIMADO" dataDxfId="15"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34" name="Table337" displayName="Table337" ref="A837:F862" totalsRowShown="0">
  <autoFilter ref="A837:F862"/>
  <tableColumns count="6">
    <tableColumn id="1" name="CÓDIGO CATÁLOGO"/>
    <tableColumn id="2" name="ARTÍCULO">
      <calculatedColumnFormula>IFERROR(INDEX(UNSPSCDes,MATCH(INDIRECT(ADDRESS(ROW(),COLUMN()-1,4)),UNSPSCCode,0)),"")</calculatedColumnFormula>
    </tableColumn>
    <tableColumn id="3" name="UNIDAD DE MEDIDA" dataDxfId="14">
      <calculatedColumnFormula>IFERROR(VLOOKUP("UD",'[2]Informacion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35" name="Table338" displayName="Table338" ref="A872:F879" totalsRowShown="0">
  <autoFilter ref="A872:F879"/>
  <tableColumns count="6">
    <tableColumn id="1" name="CÓDIGO CATÁLOGO"/>
    <tableColumn id="2" name="ARTÍCULO">
      <calculatedColumnFormula>IFERROR(INDEX(UNSPSCDes,MATCH(INDIRECT(ADDRESS(ROW(),COLUMN()-1,4)),UNSPSCCode,0)),"")</calculatedColumnFormula>
    </tableColumn>
    <tableColumn id="3" name="UNIDAD DE MEDIDA" dataDxfId="13">
      <calculatedColumnFormula>IFERROR(VLOOKUP("UD",'[2]Informacion '!P:Q,2,FALSE),"")</calculatedColumnFormula>
    </tableColumn>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36" name="Table339" displayName="Table339" ref="A889:F903" totalsRowShown="0">
  <autoFilter ref="A889:F90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37" name="Table340" displayName="Table340" ref="A913:F951" totalsRowShown="0">
  <autoFilter ref="A913:F951"/>
  <tableColumns count="6">
    <tableColumn id="1" name="CÓDIGO CATÁLOGO" dataDxfId="12" dataCellStyle="ArticleBody"/>
    <tableColumn id="2" name="ARTÍCULO">
      <calculatedColumnFormula>IFERROR(INDEX(UNSPSCDes,MATCH(INDIRECT(ADDRESS(ROW(),COLUMN()-1,4)),UNSPSCCode,0)),"")</calculatedColumnFormula>
    </tableColumn>
    <tableColumn id="3" name="UNIDAD DE MEDIDA"/>
    <tableColumn id="4" name="CANTIDAD TOTAL ESTIMADA" dataDxfId="11" dataCellStyle="ArticleBody"/>
    <tableColumn id="5" name="PRECIO UNITARIO ESTIMADO" dataDxfId="10"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id="38" name="Table341" displayName="Table341" ref="A961:F968" totalsRowShown="0">
  <autoFilter ref="A961:F968"/>
  <tableColumns count="6">
    <tableColumn id="1" name="CÓDIGO CATÁLOGO" dataDxfId="9" dataCellStyle="ArticleBody"/>
    <tableColumn id="2" name="ARTÍCULO">
      <calculatedColumnFormula>IFERROR(INDEX(UNSPSCDes,MATCH(INDIRECT(ADDRESS(ROW(),COLUMN()-1,4)),UNSPSCCode,0)),"")</calculatedColumnFormula>
    </tableColumn>
    <tableColumn id="3" name="UNIDAD DE MEDIDA"/>
    <tableColumn id="4" name="CANTIDAD TOTAL ESTIMADA" dataDxfId="8" dataCellStyle="ArticleBody"/>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id="39" name="Table342" displayName="Table342" ref="A978:F1044" totalsRowShown="0">
  <autoFilter ref="A978:F1044"/>
  <tableColumns count="6">
    <tableColumn id="1" name="CÓDIGO CATÁLOGO" dataDxfId="7" dataCellStyle="ArticleBody"/>
    <tableColumn id="2" name="ARTÍCULO">
      <calculatedColumnFormula>IFERROR(INDEX(UNSPSCDes,MATCH(INDIRECT(ADDRESS(ROW(),COLUMN()-1,4)),UNSPSCCode,0)),"")</calculatedColumnFormula>
    </tableColumn>
    <tableColumn id="3" name="UNIDAD DE MEDIDA"/>
    <tableColumn id="4" name="CANTIDAD TOTAL ESTIMADA" dataDxfId="6" dataCellStyle="ArticleBody"/>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id="4" name="Table36" displayName="Table36" ref="A56:F57" totalsRowShown="0">
  <autoFilter ref="A56:F5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0.xml><?xml version="1.0" encoding="utf-8"?>
<table xmlns="http://schemas.openxmlformats.org/spreadsheetml/2006/main" id="40" name="Table343" displayName="Table343" ref="A1054:F1071" totalsRowShown="0">
  <autoFilter ref="A1054:F1071"/>
  <tableColumns count="6">
    <tableColumn id="1" name="CÓDIGO CATÁLOGO" dataDxfId="5" dataCellStyle="ArticleBody"/>
    <tableColumn id="2" name="ARTÍCULO">
      <calculatedColumnFormula>IFERROR(INDEX(UNSPSCDes,MATCH(INDIRECT(ADDRESS(ROW(),COLUMN()-1,4)),UNSPSCCode,0)),"")</calculatedColumnFormula>
    </tableColumn>
    <tableColumn id="3" name="UNIDAD DE MEDIDA" dataDxfId="4" dataCellStyle="ArticleBody"/>
    <tableColumn id="4" name="CANTIDAD TOTAL ESTIMADA" dataDxfId="3" dataCellStyle="ArticleBody"/>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1.xml><?xml version="1.0" encoding="utf-8"?>
<table xmlns="http://schemas.openxmlformats.org/spreadsheetml/2006/main" id="41" name="Table344" displayName="Table344" ref="A1081:F1131" totalsRowShown="0">
  <autoFilter ref="A1081:F113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dataDxfId="2" dataCellStyle="ArticleBody"/>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2.xml><?xml version="1.0" encoding="utf-8"?>
<table xmlns="http://schemas.openxmlformats.org/spreadsheetml/2006/main" id="42" name="Table345" displayName="Table345" ref="A1141:F1154" totalsRowShown="0">
  <autoFilter ref="A1141:F115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3.xml><?xml version="1.0" encoding="utf-8"?>
<table xmlns="http://schemas.openxmlformats.org/spreadsheetml/2006/main" id="43" name="Table347" displayName="Table347" ref="A1164:F1180" totalsRowShown="0">
  <autoFilter ref="A1164:F118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4.xml><?xml version="1.0" encoding="utf-8"?>
<table xmlns="http://schemas.openxmlformats.org/spreadsheetml/2006/main" id="44" name="Table346" displayName="Table346" ref="A1190:F1200" totalsRowShown="0">
  <autoFilter ref="A1190:F1200"/>
  <tableColumns count="6">
    <tableColumn id="1" name="CÓDIGO CATÁLOGO" dataDxfId="1" dataCellStyle="ArticleBody"/>
    <tableColumn id="2" name="ARTÍCULO">
      <calculatedColumnFormula>IFERROR(INDEX(UNSPSCDes,MATCH(INDIRECT(ADDRESS(ROW(),COLUMN()-1,4)),UNSPSCCode,0)),"")</calculatedColumnFormula>
    </tableColumn>
    <tableColumn id="3" name="UNIDAD DE MEDIDA"/>
    <tableColumn id="4" name="CANTIDAD TOTAL ESTIMADA" dataDxfId="0" dataCellStyle="ArticleBody"/>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5.xml><?xml version="1.0" encoding="utf-8"?>
<table xmlns="http://schemas.openxmlformats.org/spreadsheetml/2006/main" id="45" name="Table348" displayName="Table348" ref="A1210:F1220" totalsRowShown="0">
  <autoFilter ref="A1210:F122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id="5" name="Table37" displayName="Table37" ref="A67:F68" totalsRowShown="0">
  <autoFilter ref="A67:F68"/>
  <tableColumns count="6">
    <tableColumn id="1" name="CÓDIGO CATÁLOGO" dataDxfId="57"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id="6" name="Table38" displayName="Table38" ref="A78:F88" totalsRowShown="0">
  <autoFilter ref="A78:F8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id="7" name="Table39" displayName="Table39" ref="A98:F104" totalsRowShown="0">
  <autoFilter ref="A98:F10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id="8" name="Table310" displayName="Table310" ref="A114:F115" totalsRowShown="0">
  <autoFilter ref="A114:F115"/>
  <tableColumns count="6">
    <tableColumn id="1" name="CÓDIGO CATÁLOGO" dataDxfId="56" dataCellStyle="ArticleBody"/>
    <tableColumn id="2" name="ARTÍCULO">
      <calculatedColumnFormula>IFERROR(INDEX(UNSPSCDes,MATCH(INDIRECT(ADDRESS(ROW(),COLUMN()-1,4)),UNSPSCCode,0)),"")</calculatedColumnFormula>
    </tableColumn>
    <tableColumn id="3" name="UNIDAD DE MEDIDA"/>
    <tableColumn id="4" name="CANTIDAD TOTAL ESTIMADA" dataDxfId="55" dataCellStyle="ArticleBody"/>
    <tableColumn id="5" name="PRECIO UNITARIO ESTIMADO" dataDxfId="54" dataCellStyle="ArticleBody_currency"/>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id="9" name="Table311" displayName="Table311" ref="A125:F172" totalsRowShown="0">
  <autoFilter ref="A125:F172"/>
  <tableColumns count="6">
    <tableColumn id="1" name="CÓDIGO CATÁLOGO"/>
    <tableColumn id="2" name="ARTÍCULO">
      <calculatedColumnFormula>IFERROR(INDEX(UNSPSCDes,MATCH(INDIRECT(ADDRESS(ROW(),COLUMN()-1,4)),UNSPSCCode,0)),"")</calculatedColumnFormula>
    </tableColumn>
    <tableColumn id="3" name="UNIDAD DE MEDIDA" dataDxfId="53" dataCellStyle="ArticleBody"/>
    <tableColumn id="4" name="CANTIDAD TOTAL ESTIMADA" dataDxfId="52" dataCellStyle="ArticleBody_UNSCPCDescription"/>
    <tableColumn id="5" name="PRECIO UNITARIO ESTIMADO" dataDxfId="51" dataCellStyle="Millares"/>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5.xml"/><Relationship Id="rId671" Type="http://schemas.openxmlformats.org/officeDocument/2006/relationships/ctrlProp" Target="../ctrlProps/ctrlProp669.xml"/><Relationship Id="rId769" Type="http://schemas.openxmlformats.org/officeDocument/2006/relationships/ctrlProp" Target="../ctrlProps/ctrlProp767.xml"/><Relationship Id="rId21" Type="http://schemas.openxmlformats.org/officeDocument/2006/relationships/ctrlProp" Target="../ctrlProps/ctrlProp19.xml"/><Relationship Id="rId324" Type="http://schemas.openxmlformats.org/officeDocument/2006/relationships/ctrlProp" Target="../ctrlProps/ctrlProp322.xml"/><Relationship Id="rId531" Type="http://schemas.openxmlformats.org/officeDocument/2006/relationships/ctrlProp" Target="../ctrlProps/ctrlProp529.xml"/><Relationship Id="rId629" Type="http://schemas.openxmlformats.org/officeDocument/2006/relationships/ctrlProp" Target="../ctrlProps/ctrlProp627.xml"/><Relationship Id="rId170" Type="http://schemas.openxmlformats.org/officeDocument/2006/relationships/ctrlProp" Target="../ctrlProps/ctrlProp168.xml"/><Relationship Id="rId836" Type="http://schemas.openxmlformats.org/officeDocument/2006/relationships/ctrlProp" Target="../ctrlProps/ctrlProp834.xml"/><Relationship Id="rId268" Type="http://schemas.openxmlformats.org/officeDocument/2006/relationships/ctrlProp" Target="../ctrlProps/ctrlProp266.xml"/><Relationship Id="rId475" Type="http://schemas.openxmlformats.org/officeDocument/2006/relationships/ctrlProp" Target="../ctrlProps/ctrlProp473.xml"/><Relationship Id="rId682" Type="http://schemas.openxmlformats.org/officeDocument/2006/relationships/ctrlProp" Target="../ctrlProps/ctrlProp680.xml"/><Relationship Id="rId32" Type="http://schemas.openxmlformats.org/officeDocument/2006/relationships/ctrlProp" Target="../ctrlProps/ctrlProp30.xml"/><Relationship Id="rId128" Type="http://schemas.openxmlformats.org/officeDocument/2006/relationships/ctrlProp" Target="../ctrlProps/ctrlProp126.xml"/><Relationship Id="rId335" Type="http://schemas.openxmlformats.org/officeDocument/2006/relationships/ctrlProp" Target="../ctrlProps/ctrlProp333.xml"/><Relationship Id="rId542" Type="http://schemas.openxmlformats.org/officeDocument/2006/relationships/ctrlProp" Target="../ctrlProps/ctrlProp540.xml"/><Relationship Id="rId181" Type="http://schemas.openxmlformats.org/officeDocument/2006/relationships/ctrlProp" Target="../ctrlProps/ctrlProp179.xml"/><Relationship Id="rId402" Type="http://schemas.openxmlformats.org/officeDocument/2006/relationships/ctrlProp" Target="../ctrlProps/ctrlProp400.xml"/><Relationship Id="rId847" Type="http://schemas.openxmlformats.org/officeDocument/2006/relationships/ctrlProp" Target="../ctrlProps/ctrlProp845.xml"/><Relationship Id="rId279" Type="http://schemas.openxmlformats.org/officeDocument/2006/relationships/ctrlProp" Target="../ctrlProps/ctrlProp277.xml"/><Relationship Id="rId486" Type="http://schemas.openxmlformats.org/officeDocument/2006/relationships/ctrlProp" Target="../ctrlProps/ctrlProp484.xml"/><Relationship Id="rId693" Type="http://schemas.openxmlformats.org/officeDocument/2006/relationships/ctrlProp" Target="../ctrlProps/ctrlProp691.xml"/><Relationship Id="rId707" Type="http://schemas.openxmlformats.org/officeDocument/2006/relationships/ctrlProp" Target="../ctrlProps/ctrlProp705.xml"/><Relationship Id="rId43" Type="http://schemas.openxmlformats.org/officeDocument/2006/relationships/ctrlProp" Target="../ctrlProps/ctrlProp41.xml"/><Relationship Id="rId139" Type="http://schemas.openxmlformats.org/officeDocument/2006/relationships/ctrlProp" Target="../ctrlProps/ctrlProp137.xml"/><Relationship Id="rId346" Type="http://schemas.openxmlformats.org/officeDocument/2006/relationships/ctrlProp" Target="../ctrlProps/ctrlProp344.xml"/><Relationship Id="rId553" Type="http://schemas.openxmlformats.org/officeDocument/2006/relationships/ctrlProp" Target="../ctrlProps/ctrlProp551.xml"/><Relationship Id="rId760" Type="http://schemas.openxmlformats.org/officeDocument/2006/relationships/ctrlProp" Target="../ctrlProps/ctrlProp758.xml"/><Relationship Id="rId192" Type="http://schemas.openxmlformats.org/officeDocument/2006/relationships/ctrlProp" Target="../ctrlProps/ctrlProp190.xml"/><Relationship Id="rId206" Type="http://schemas.openxmlformats.org/officeDocument/2006/relationships/ctrlProp" Target="../ctrlProps/ctrlProp204.xml"/><Relationship Id="rId413" Type="http://schemas.openxmlformats.org/officeDocument/2006/relationships/ctrlProp" Target="../ctrlProps/ctrlProp411.xml"/><Relationship Id="rId858" Type="http://schemas.openxmlformats.org/officeDocument/2006/relationships/table" Target="../tables/table8.xml"/><Relationship Id="rId497" Type="http://schemas.openxmlformats.org/officeDocument/2006/relationships/ctrlProp" Target="../ctrlProps/ctrlProp495.xml"/><Relationship Id="rId620" Type="http://schemas.openxmlformats.org/officeDocument/2006/relationships/ctrlProp" Target="../ctrlProps/ctrlProp618.xml"/><Relationship Id="rId718" Type="http://schemas.openxmlformats.org/officeDocument/2006/relationships/ctrlProp" Target="../ctrlProps/ctrlProp716.xml"/><Relationship Id="rId357" Type="http://schemas.openxmlformats.org/officeDocument/2006/relationships/ctrlProp" Target="../ctrlProps/ctrlProp355.xml"/><Relationship Id="rId54" Type="http://schemas.openxmlformats.org/officeDocument/2006/relationships/ctrlProp" Target="../ctrlProps/ctrlProp52.xml"/><Relationship Id="rId217" Type="http://schemas.openxmlformats.org/officeDocument/2006/relationships/ctrlProp" Target="../ctrlProps/ctrlProp215.xml"/><Relationship Id="rId564" Type="http://schemas.openxmlformats.org/officeDocument/2006/relationships/ctrlProp" Target="../ctrlProps/ctrlProp562.xml"/><Relationship Id="rId771" Type="http://schemas.openxmlformats.org/officeDocument/2006/relationships/ctrlProp" Target="../ctrlProps/ctrlProp769.xml"/><Relationship Id="rId869" Type="http://schemas.openxmlformats.org/officeDocument/2006/relationships/table" Target="../tables/table19.xml"/><Relationship Id="rId424" Type="http://schemas.openxmlformats.org/officeDocument/2006/relationships/ctrlProp" Target="../ctrlProps/ctrlProp422.xml"/><Relationship Id="rId631" Type="http://schemas.openxmlformats.org/officeDocument/2006/relationships/ctrlProp" Target="../ctrlProps/ctrlProp629.xml"/><Relationship Id="rId729" Type="http://schemas.openxmlformats.org/officeDocument/2006/relationships/ctrlProp" Target="../ctrlProps/ctrlProp727.xml"/><Relationship Id="rId270" Type="http://schemas.openxmlformats.org/officeDocument/2006/relationships/ctrlProp" Target="../ctrlProps/ctrlProp268.xml"/><Relationship Id="rId65" Type="http://schemas.openxmlformats.org/officeDocument/2006/relationships/ctrlProp" Target="../ctrlProps/ctrlProp63.xml"/><Relationship Id="rId130" Type="http://schemas.openxmlformats.org/officeDocument/2006/relationships/ctrlProp" Target="../ctrlProps/ctrlProp128.xml"/><Relationship Id="rId368" Type="http://schemas.openxmlformats.org/officeDocument/2006/relationships/ctrlProp" Target="../ctrlProps/ctrlProp366.xml"/><Relationship Id="rId575" Type="http://schemas.openxmlformats.org/officeDocument/2006/relationships/ctrlProp" Target="../ctrlProps/ctrlProp573.xml"/><Relationship Id="rId782" Type="http://schemas.openxmlformats.org/officeDocument/2006/relationships/ctrlProp" Target="../ctrlProps/ctrlProp780.xml"/><Relationship Id="rId228" Type="http://schemas.openxmlformats.org/officeDocument/2006/relationships/ctrlProp" Target="../ctrlProps/ctrlProp226.xml"/><Relationship Id="rId435" Type="http://schemas.openxmlformats.org/officeDocument/2006/relationships/ctrlProp" Target="../ctrlProps/ctrlProp433.xml"/><Relationship Id="rId642" Type="http://schemas.openxmlformats.org/officeDocument/2006/relationships/ctrlProp" Target="../ctrlProps/ctrlProp640.xml"/><Relationship Id="rId281" Type="http://schemas.openxmlformats.org/officeDocument/2006/relationships/ctrlProp" Target="../ctrlProps/ctrlProp279.xml"/><Relationship Id="rId502" Type="http://schemas.openxmlformats.org/officeDocument/2006/relationships/ctrlProp" Target="../ctrlProps/ctrlProp500.xml"/><Relationship Id="rId76" Type="http://schemas.openxmlformats.org/officeDocument/2006/relationships/ctrlProp" Target="../ctrlProps/ctrlProp74.xml"/><Relationship Id="rId141" Type="http://schemas.openxmlformats.org/officeDocument/2006/relationships/ctrlProp" Target="../ctrlProps/ctrlProp139.xml"/><Relationship Id="rId379" Type="http://schemas.openxmlformats.org/officeDocument/2006/relationships/ctrlProp" Target="../ctrlProps/ctrlProp377.xml"/><Relationship Id="rId586" Type="http://schemas.openxmlformats.org/officeDocument/2006/relationships/ctrlProp" Target="../ctrlProps/ctrlProp584.xml"/><Relationship Id="rId793" Type="http://schemas.openxmlformats.org/officeDocument/2006/relationships/ctrlProp" Target="../ctrlProps/ctrlProp791.xml"/><Relationship Id="rId807" Type="http://schemas.openxmlformats.org/officeDocument/2006/relationships/ctrlProp" Target="../ctrlProps/ctrlProp805.xml"/><Relationship Id="rId7" Type="http://schemas.openxmlformats.org/officeDocument/2006/relationships/ctrlProp" Target="../ctrlProps/ctrlProp5.xml"/><Relationship Id="rId239" Type="http://schemas.openxmlformats.org/officeDocument/2006/relationships/ctrlProp" Target="../ctrlProps/ctrlProp237.xml"/><Relationship Id="rId446" Type="http://schemas.openxmlformats.org/officeDocument/2006/relationships/ctrlProp" Target="../ctrlProps/ctrlProp444.xml"/><Relationship Id="rId653" Type="http://schemas.openxmlformats.org/officeDocument/2006/relationships/ctrlProp" Target="../ctrlProps/ctrlProp651.xml"/><Relationship Id="rId292" Type="http://schemas.openxmlformats.org/officeDocument/2006/relationships/ctrlProp" Target="../ctrlProps/ctrlProp290.xml"/><Relationship Id="rId306" Type="http://schemas.openxmlformats.org/officeDocument/2006/relationships/ctrlProp" Target="../ctrlProps/ctrlProp304.xml"/><Relationship Id="rId860" Type="http://schemas.openxmlformats.org/officeDocument/2006/relationships/table" Target="../tables/table10.xml"/><Relationship Id="rId87" Type="http://schemas.openxmlformats.org/officeDocument/2006/relationships/ctrlProp" Target="../ctrlProps/ctrlProp85.xml"/><Relationship Id="rId513" Type="http://schemas.openxmlformats.org/officeDocument/2006/relationships/ctrlProp" Target="../ctrlProps/ctrlProp511.xml"/><Relationship Id="rId597" Type="http://schemas.openxmlformats.org/officeDocument/2006/relationships/ctrlProp" Target="../ctrlProps/ctrlProp595.xml"/><Relationship Id="rId720" Type="http://schemas.openxmlformats.org/officeDocument/2006/relationships/ctrlProp" Target="../ctrlProps/ctrlProp718.xml"/><Relationship Id="rId818" Type="http://schemas.openxmlformats.org/officeDocument/2006/relationships/ctrlProp" Target="../ctrlProps/ctrlProp816.xml"/><Relationship Id="rId152" Type="http://schemas.openxmlformats.org/officeDocument/2006/relationships/ctrlProp" Target="../ctrlProps/ctrlProp150.xml"/><Relationship Id="rId457" Type="http://schemas.openxmlformats.org/officeDocument/2006/relationships/ctrlProp" Target="../ctrlProps/ctrlProp455.xml"/><Relationship Id="rId261" Type="http://schemas.openxmlformats.org/officeDocument/2006/relationships/ctrlProp" Target="../ctrlProps/ctrlProp259.xml"/><Relationship Id="rId499" Type="http://schemas.openxmlformats.org/officeDocument/2006/relationships/ctrlProp" Target="../ctrlProps/ctrlProp497.xml"/><Relationship Id="rId664" Type="http://schemas.openxmlformats.org/officeDocument/2006/relationships/ctrlProp" Target="../ctrlProps/ctrlProp662.xml"/><Relationship Id="rId871" Type="http://schemas.openxmlformats.org/officeDocument/2006/relationships/table" Target="../tables/table21.xml"/><Relationship Id="rId14" Type="http://schemas.openxmlformats.org/officeDocument/2006/relationships/ctrlProp" Target="../ctrlProps/ctrlProp12.xml"/><Relationship Id="rId56" Type="http://schemas.openxmlformats.org/officeDocument/2006/relationships/ctrlProp" Target="../ctrlProps/ctrlProp54.xml"/><Relationship Id="rId317" Type="http://schemas.openxmlformats.org/officeDocument/2006/relationships/ctrlProp" Target="../ctrlProps/ctrlProp315.xml"/><Relationship Id="rId359" Type="http://schemas.openxmlformats.org/officeDocument/2006/relationships/ctrlProp" Target="../ctrlProps/ctrlProp357.xml"/><Relationship Id="rId524" Type="http://schemas.openxmlformats.org/officeDocument/2006/relationships/ctrlProp" Target="../ctrlProps/ctrlProp522.xml"/><Relationship Id="rId566" Type="http://schemas.openxmlformats.org/officeDocument/2006/relationships/ctrlProp" Target="../ctrlProps/ctrlProp564.xml"/><Relationship Id="rId731" Type="http://schemas.openxmlformats.org/officeDocument/2006/relationships/ctrlProp" Target="../ctrlProps/ctrlProp729.xml"/><Relationship Id="rId773" Type="http://schemas.openxmlformats.org/officeDocument/2006/relationships/ctrlProp" Target="../ctrlProps/ctrlProp771.xml"/><Relationship Id="rId98" Type="http://schemas.openxmlformats.org/officeDocument/2006/relationships/ctrlProp" Target="../ctrlProps/ctrlProp96.xml"/><Relationship Id="rId121" Type="http://schemas.openxmlformats.org/officeDocument/2006/relationships/ctrlProp" Target="../ctrlProps/ctrlProp119.xml"/><Relationship Id="rId163" Type="http://schemas.openxmlformats.org/officeDocument/2006/relationships/ctrlProp" Target="../ctrlProps/ctrlProp161.xml"/><Relationship Id="rId219" Type="http://schemas.openxmlformats.org/officeDocument/2006/relationships/ctrlProp" Target="../ctrlProps/ctrlProp217.xml"/><Relationship Id="rId370" Type="http://schemas.openxmlformats.org/officeDocument/2006/relationships/ctrlProp" Target="../ctrlProps/ctrlProp368.xml"/><Relationship Id="rId426" Type="http://schemas.openxmlformats.org/officeDocument/2006/relationships/ctrlProp" Target="../ctrlProps/ctrlProp424.xml"/><Relationship Id="rId633" Type="http://schemas.openxmlformats.org/officeDocument/2006/relationships/ctrlProp" Target="../ctrlProps/ctrlProp631.xml"/><Relationship Id="rId829" Type="http://schemas.openxmlformats.org/officeDocument/2006/relationships/ctrlProp" Target="../ctrlProps/ctrlProp827.xml"/><Relationship Id="rId230" Type="http://schemas.openxmlformats.org/officeDocument/2006/relationships/ctrlProp" Target="../ctrlProps/ctrlProp228.xml"/><Relationship Id="rId468" Type="http://schemas.openxmlformats.org/officeDocument/2006/relationships/ctrlProp" Target="../ctrlProps/ctrlProp466.xml"/><Relationship Id="rId675" Type="http://schemas.openxmlformats.org/officeDocument/2006/relationships/ctrlProp" Target="../ctrlProps/ctrlProp673.xml"/><Relationship Id="rId840" Type="http://schemas.openxmlformats.org/officeDocument/2006/relationships/ctrlProp" Target="../ctrlProps/ctrlProp838.xml"/><Relationship Id="rId882" Type="http://schemas.openxmlformats.org/officeDocument/2006/relationships/table" Target="../tables/table32.xml"/><Relationship Id="rId25" Type="http://schemas.openxmlformats.org/officeDocument/2006/relationships/ctrlProp" Target="../ctrlProps/ctrlProp23.xml"/><Relationship Id="rId67" Type="http://schemas.openxmlformats.org/officeDocument/2006/relationships/ctrlProp" Target="../ctrlProps/ctrlProp65.xml"/><Relationship Id="rId272" Type="http://schemas.openxmlformats.org/officeDocument/2006/relationships/ctrlProp" Target="../ctrlProps/ctrlProp270.xml"/><Relationship Id="rId328" Type="http://schemas.openxmlformats.org/officeDocument/2006/relationships/ctrlProp" Target="../ctrlProps/ctrlProp326.xml"/><Relationship Id="rId535" Type="http://schemas.openxmlformats.org/officeDocument/2006/relationships/ctrlProp" Target="../ctrlProps/ctrlProp533.xml"/><Relationship Id="rId577" Type="http://schemas.openxmlformats.org/officeDocument/2006/relationships/ctrlProp" Target="../ctrlProps/ctrlProp575.xml"/><Relationship Id="rId700" Type="http://schemas.openxmlformats.org/officeDocument/2006/relationships/ctrlProp" Target="../ctrlProps/ctrlProp698.xml"/><Relationship Id="rId742" Type="http://schemas.openxmlformats.org/officeDocument/2006/relationships/ctrlProp" Target="../ctrlProps/ctrlProp740.xml"/><Relationship Id="rId132" Type="http://schemas.openxmlformats.org/officeDocument/2006/relationships/ctrlProp" Target="../ctrlProps/ctrlProp130.xml"/><Relationship Id="rId174" Type="http://schemas.openxmlformats.org/officeDocument/2006/relationships/ctrlProp" Target="../ctrlProps/ctrlProp172.xml"/><Relationship Id="rId381" Type="http://schemas.openxmlformats.org/officeDocument/2006/relationships/ctrlProp" Target="../ctrlProps/ctrlProp379.xml"/><Relationship Id="rId602" Type="http://schemas.openxmlformats.org/officeDocument/2006/relationships/ctrlProp" Target="../ctrlProps/ctrlProp600.xml"/><Relationship Id="rId784" Type="http://schemas.openxmlformats.org/officeDocument/2006/relationships/ctrlProp" Target="../ctrlProps/ctrlProp782.xml"/><Relationship Id="rId241" Type="http://schemas.openxmlformats.org/officeDocument/2006/relationships/ctrlProp" Target="../ctrlProps/ctrlProp239.xml"/><Relationship Id="rId437" Type="http://schemas.openxmlformats.org/officeDocument/2006/relationships/ctrlProp" Target="../ctrlProps/ctrlProp435.xml"/><Relationship Id="rId479" Type="http://schemas.openxmlformats.org/officeDocument/2006/relationships/ctrlProp" Target="../ctrlProps/ctrlProp477.xml"/><Relationship Id="rId644" Type="http://schemas.openxmlformats.org/officeDocument/2006/relationships/ctrlProp" Target="../ctrlProps/ctrlProp642.xml"/><Relationship Id="rId686" Type="http://schemas.openxmlformats.org/officeDocument/2006/relationships/ctrlProp" Target="../ctrlProps/ctrlProp684.xml"/><Relationship Id="rId851" Type="http://schemas.openxmlformats.org/officeDocument/2006/relationships/table" Target="../tables/table1.xml"/><Relationship Id="rId893" Type="http://schemas.openxmlformats.org/officeDocument/2006/relationships/table" Target="../tables/table43.xml"/><Relationship Id="rId36" Type="http://schemas.openxmlformats.org/officeDocument/2006/relationships/ctrlProp" Target="../ctrlProps/ctrlProp34.xml"/><Relationship Id="rId283" Type="http://schemas.openxmlformats.org/officeDocument/2006/relationships/ctrlProp" Target="../ctrlProps/ctrlProp281.xml"/><Relationship Id="rId339" Type="http://schemas.openxmlformats.org/officeDocument/2006/relationships/ctrlProp" Target="../ctrlProps/ctrlProp337.xml"/><Relationship Id="rId490" Type="http://schemas.openxmlformats.org/officeDocument/2006/relationships/ctrlProp" Target="../ctrlProps/ctrlProp488.xml"/><Relationship Id="rId504" Type="http://schemas.openxmlformats.org/officeDocument/2006/relationships/ctrlProp" Target="../ctrlProps/ctrlProp502.xml"/><Relationship Id="rId546" Type="http://schemas.openxmlformats.org/officeDocument/2006/relationships/ctrlProp" Target="../ctrlProps/ctrlProp544.xml"/><Relationship Id="rId711" Type="http://schemas.openxmlformats.org/officeDocument/2006/relationships/ctrlProp" Target="../ctrlProps/ctrlProp709.xml"/><Relationship Id="rId753" Type="http://schemas.openxmlformats.org/officeDocument/2006/relationships/ctrlProp" Target="../ctrlProps/ctrlProp751.xml"/><Relationship Id="rId78" Type="http://schemas.openxmlformats.org/officeDocument/2006/relationships/ctrlProp" Target="../ctrlProps/ctrlProp76.xml"/><Relationship Id="rId101" Type="http://schemas.openxmlformats.org/officeDocument/2006/relationships/ctrlProp" Target="../ctrlProps/ctrlProp99.xml"/><Relationship Id="rId143" Type="http://schemas.openxmlformats.org/officeDocument/2006/relationships/ctrlProp" Target="../ctrlProps/ctrlProp141.xml"/><Relationship Id="rId185" Type="http://schemas.openxmlformats.org/officeDocument/2006/relationships/ctrlProp" Target="../ctrlProps/ctrlProp183.xml"/><Relationship Id="rId350" Type="http://schemas.openxmlformats.org/officeDocument/2006/relationships/ctrlProp" Target="../ctrlProps/ctrlProp348.xml"/><Relationship Id="rId406" Type="http://schemas.openxmlformats.org/officeDocument/2006/relationships/ctrlProp" Target="../ctrlProps/ctrlProp404.xml"/><Relationship Id="rId588" Type="http://schemas.openxmlformats.org/officeDocument/2006/relationships/ctrlProp" Target="../ctrlProps/ctrlProp586.xml"/><Relationship Id="rId795" Type="http://schemas.openxmlformats.org/officeDocument/2006/relationships/ctrlProp" Target="../ctrlProps/ctrlProp793.xml"/><Relationship Id="rId809" Type="http://schemas.openxmlformats.org/officeDocument/2006/relationships/ctrlProp" Target="../ctrlProps/ctrlProp807.xml"/><Relationship Id="rId9" Type="http://schemas.openxmlformats.org/officeDocument/2006/relationships/ctrlProp" Target="../ctrlProps/ctrlProp7.xml"/><Relationship Id="rId210" Type="http://schemas.openxmlformats.org/officeDocument/2006/relationships/ctrlProp" Target="../ctrlProps/ctrlProp208.xml"/><Relationship Id="rId392" Type="http://schemas.openxmlformats.org/officeDocument/2006/relationships/ctrlProp" Target="../ctrlProps/ctrlProp390.xml"/><Relationship Id="rId448" Type="http://schemas.openxmlformats.org/officeDocument/2006/relationships/ctrlProp" Target="../ctrlProps/ctrlProp446.xml"/><Relationship Id="rId613" Type="http://schemas.openxmlformats.org/officeDocument/2006/relationships/ctrlProp" Target="../ctrlProps/ctrlProp611.xml"/><Relationship Id="rId655" Type="http://schemas.openxmlformats.org/officeDocument/2006/relationships/ctrlProp" Target="../ctrlProps/ctrlProp653.xml"/><Relationship Id="rId697" Type="http://schemas.openxmlformats.org/officeDocument/2006/relationships/ctrlProp" Target="../ctrlProps/ctrlProp695.xml"/><Relationship Id="rId820" Type="http://schemas.openxmlformats.org/officeDocument/2006/relationships/ctrlProp" Target="../ctrlProps/ctrlProp818.xml"/><Relationship Id="rId862" Type="http://schemas.openxmlformats.org/officeDocument/2006/relationships/table" Target="../tables/table12.xml"/><Relationship Id="rId252" Type="http://schemas.openxmlformats.org/officeDocument/2006/relationships/ctrlProp" Target="../ctrlProps/ctrlProp250.xml"/><Relationship Id="rId294" Type="http://schemas.openxmlformats.org/officeDocument/2006/relationships/ctrlProp" Target="../ctrlProps/ctrlProp292.xml"/><Relationship Id="rId308" Type="http://schemas.openxmlformats.org/officeDocument/2006/relationships/ctrlProp" Target="../ctrlProps/ctrlProp306.xml"/><Relationship Id="rId515" Type="http://schemas.openxmlformats.org/officeDocument/2006/relationships/ctrlProp" Target="../ctrlProps/ctrlProp513.xml"/><Relationship Id="rId722" Type="http://schemas.openxmlformats.org/officeDocument/2006/relationships/ctrlProp" Target="../ctrlProps/ctrlProp720.xml"/><Relationship Id="rId47" Type="http://schemas.openxmlformats.org/officeDocument/2006/relationships/ctrlProp" Target="../ctrlProps/ctrlProp45.xml"/><Relationship Id="rId89" Type="http://schemas.openxmlformats.org/officeDocument/2006/relationships/ctrlProp" Target="../ctrlProps/ctrlProp87.xml"/><Relationship Id="rId112" Type="http://schemas.openxmlformats.org/officeDocument/2006/relationships/ctrlProp" Target="../ctrlProps/ctrlProp110.xml"/><Relationship Id="rId154" Type="http://schemas.openxmlformats.org/officeDocument/2006/relationships/ctrlProp" Target="../ctrlProps/ctrlProp152.xml"/><Relationship Id="rId361" Type="http://schemas.openxmlformats.org/officeDocument/2006/relationships/ctrlProp" Target="../ctrlProps/ctrlProp359.xml"/><Relationship Id="rId557" Type="http://schemas.openxmlformats.org/officeDocument/2006/relationships/ctrlProp" Target="../ctrlProps/ctrlProp555.xml"/><Relationship Id="rId599" Type="http://schemas.openxmlformats.org/officeDocument/2006/relationships/ctrlProp" Target="../ctrlProps/ctrlProp597.xml"/><Relationship Id="rId764" Type="http://schemas.openxmlformats.org/officeDocument/2006/relationships/ctrlProp" Target="../ctrlProps/ctrlProp762.xml"/><Relationship Id="rId196" Type="http://schemas.openxmlformats.org/officeDocument/2006/relationships/ctrlProp" Target="../ctrlProps/ctrlProp194.xml"/><Relationship Id="rId417" Type="http://schemas.openxmlformats.org/officeDocument/2006/relationships/ctrlProp" Target="../ctrlProps/ctrlProp415.xml"/><Relationship Id="rId459" Type="http://schemas.openxmlformats.org/officeDocument/2006/relationships/ctrlProp" Target="../ctrlProps/ctrlProp457.xml"/><Relationship Id="rId624" Type="http://schemas.openxmlformats.org/officeDocument/2006/relationships/ctrlProp" Target="../ctrlProps/ctrlProp622.xml"/><Relationship Id="rId666" Type="http://schemas.openxmlformats.org/officeDocument/2006/relationships/ctrlProp" Target="../ctrlProps/ctrlProp664.xml"/><Relationship Id="rId831" Type="http://schemas.openxmlformats.org/officeDocument/2006/relationships/ctrlProp" Target="../ctrlProps/ctrlProp829.xml"/><Relationship Id="rId873" Type="http://schemas.openxmlformats.org/officeDocument/2006/relationships/table" Target="../tables/table23.xml"/><Relationship Id="rId16" Type="http://schemas.openxmlformats.org/officeDocument/2006/relationships/ctrlProp" Target="../ctrlProps/ctrlProp14.xml"/><Relationship Id="rId221" Type="http://schemas.openxmlformats.org/officeDocument/2006/relationships/ctrlProp" Target="../ctrlProps/ctrlProp219.xml"/><Relationship Id="rId263" Type="http://schemas.openxmlformats.org/officeDocument/2006/relationships/ctrlProp" Target="../ctrlProps/ctrlProp261.xml"/><Relationship Id="rId319" Type="http://schemas.openxmlformats.org/officeDocument/2006/relationships/ctrlProp" Target="../ctrlProps/ctrlProp317.xml"/><Relationship Id="rId470" Type="http://schemas.openxmlformats.org/officeDocument/2006/relationships/ctrlProp" Target="../ctrlProps/ctrlProp468.xml"/><Relationship Id="rId526" Type="http://schemas.openxmlformats.org/officeDocument/2006/relationships/ctrlProp" Target="../ctrlProps/ctrlProp524.xml"/><Relationship Id="rId58" Type="http://schemas.openxmlformats.org/officeDocument/2006/relationships/ctrlProp" Target="../ctrlProps/ctrlProp56.xml"/><Relationship Id="rId123" Type="http://schemas.openxmlformats.org/officeDocument/2006/relationships/ctrlProp" Target="../ctrlProps/ctrlProp121.xml"/><Relationship Id="rId330" Type="http://schemas.openxmlformats.org/officeDocument/2006/relationships/ctrlProp" Target="../ctrlProps/ctrlProp328.xml"/><Relationship Id="rId568" Type="http://schemas.openxmlformats.org/officeDocument/2006/relationships/ctrlProp" Target="../ctrlProps/ctrlProp566.xml"/><Relationship Id="rId733" Type="http://schemas.openxmlformats.org/officeDocument/2006/relationships/ctrlProp" Target="../ctrlProps/ctrlProp731.xml"/><Relationship Id="rId775" Type="http://schemas.openxmlformats.org/officeDocument/2006/relationships/ctrlProp" Target="../ctrlProps/ctrlProp773.xml"/><Relationship Id="rId165" Type="http://schemas.openxmlformats.org/officeDocument/2006/relationships/ctrlProp" Target="../ctrlProps/ctrlProp163.xml"/><Relationship Id="rId372" Type="http://schemas.openxmlformats.org/officeDocument/2006/relationships/ctrlProp" Target="../ctrlProps/ctrlProp370.xml"/><Relationship Id="rId428" Type="http://schemas.openxmlformats.org/officeDocument/2006/relationships/ctrlProp" Target="../ctrlProps/ctrlProp426.xml"/><Relationship Id="rId635" Type="http://schemas.openxmlformats.org/officeDocument/2006/relationships/ctrlProp" Target="../ctrlProps/ctrlProp633.xml"/><Relationship Id="rId677" Type="http://schemas.openxmlformats.org/officeDocument/2006/relationships/ctrlProp" Target="../ctrlProps/ctrlProp675.xml"/><Relationship Id="rId800" Type="http://schemas.openxmlformats.org/officeDocument/2006/relationships/ctrlProp" Target="../ctrlProps/ctrlProp798.xml"/><Relationship Id="rId842" Type="http://schemas.openxmlformats.org/officeDocument/2006/relationships/ctrlProp" Target="../ctrlProps/ctrlProp840.xml"/><Relationship Id="rId232" Type="http://schemas.openxmlformats.org/officeDocument/2006/relationships/ctrlProp" Target="../ctrlProps/ctrlProp230.xml"/><Relationship Id="rId274" Type="http://schemas.openxmlformats.org/officeDocument/2006/relationships/ctrlProp" Target="../ctrlProps/ctrlProp272.xml"/><Relationship Id="rId481" Type="http://schemas.openxmlformats.org/officeDocument/2006/relationships/ctrlProp" Target="../ctrlProps/ctrlProp479.xml"/><Relationship Id="rId702" Type="http://schemas.openxmlformats.org/officeDocument/2006/relationships/ctrlProp" Target="../ctrlProps/ctrlProp700.xml"/><Relationship Id="rId884" Type="http://schemas.openxmlformats.org/officeDocument/2006/relationships/table" Target="../tables/table34.xml"/><Relationship Id="rId27" Type="http://schemas.openxmlformats.org/officeDocument/2006/relationships/ctrlProp" Target="../ctrlProps/ctrlProp25.xml"/><Relationship Id="rId69" Type="http://schemas.openxmlformats.org/officeDocument/2006/relationships/ctrlProp" Target="../ctrlProps/ctrlProp67.xml"/><Relationship Id="rId134" Type="http://schemas.openxmlformats.org/officeDocument/2006/relationships/ctrlProp" Target="../ctrlProps/ctrlProp132.xml"/><Relationship Id="rId537" Type="http://schemas.openxmlformats.org/officeDocument/2006/relationships/ctrlProp" Target="../ctrlProps/ctrlProp535.xml"/><Relationship Id="rId579" Type="http://schemas.openxmlformats.org/officeDocument/2006/relationships/ctrlProp" Target="../ctrlProps/ctrlProp577.xml"/><Relationship Id="rId744" Type="http://schemas.openxmlformats.org/officeDocument/2006/relationships/ctrlProp" Target="../ctrlProps/ctrlProp742.xml"/><Relationship Id="rId786" Type="http://schemas.openxmlformats.org/officeDocument/2006/relationships/ctrlProp" Target="../ctrlProps/ctrlProp784.xml"/><Relationship Id="rId80" Type="http://schemas.openxmlformats.org/officeDocument/2006/relationships/ctrlProp" Target="../ctrlProps/ctrlProp78.xml"/><Relationship Id="rId176" Type="http://schemas.openxmlformats.org/officeDocument/2006/relationships/ctrlProp" Target="../ctrlProps/ctrlProp174.xml"/><Relationship Id="rId341" Type="http://schemas.openxmlformats.org/officeDocument/2006/relationships/ctrlProp" Target="../ctrlProps/ctrlProp339.xml"/><Relationship Id="rId383" Type="http://schemas.openxmlformats.org/officeDocument/2006/relationships/ctrlProp" Target="../ctrlProps/ctrlProp381.xml"/><Relationship Id="rId439" Type="http://schemas.openxmlformats.org/officeDocument/2006/relationships/ctrlProp" Target="../ctrlProps/ctrlProp437.xml"/><Relationship Id="rId590" Type="http://schemas.openxmlformats.org/officeDocument/2006/relationships/ctrlProp" Target="../ctrlProps/ctrlProp588.xml"/><Relationship Id="rId604" Type="http://schemas.openxmlformats.org/officeDocument/2006/relationships/ctrlProp" Target="../ctrlProps/ctrlProp602.xml"/><Relationship Id="rId646" Type="http://schemas.openxmlformats.org/officeDocument/2006/relationships/ctrlProp" Target="../ctrlProps/ctrlProp644.xml"/><Relationship Id="rId811" Type="http://schemas.openxmlformats.org/officeDocument/2006/relationships/ctrlProp" Target="../ctrlProps/ctrlProp809.xml"/><Relationship Id="rId201" Type="http://schemas.openxmlformats.org/officeDocument/2006/relationships/ctrlProp" Target="../ctrlProps/ctrlProp199.xml"/><Relationship Id="rId243" Type="http://schemas.openxmlformats.org/officeDocument/2006/relationships/ctrlProp" Target="../ctrlProps/ctrlProp241.xml"/><Relationship Id="rId285" Type="http://schemas.openxmlformats.org/officeDocument/2006/relationships/ctrlProp" Target="../ctrlProps/ctrlProp283.xml"/><Relationship Id="rId450" Type="http://schemas.openxmlformats.org/officeDocument/2006/relationships/ctrlProp" Target="../ctrlProps/ctrlProp448.xml"/><Relationship Id="rId506" Type="http://schemas.openxmlformats.org/officeDocument/2006/relationships/ctrlProp" Target="../ctrlProps/ctrlProp504.xml"/><Relationship Id="rId688" Type="http://schemas.openxmlformats.org/officeDocument/2006/relationships/ctrlProp" Target="../ctrlProps/ctrlProp686.xml"/><Relationship Id="rId853" Type="http://schemas.openxmlformats.org/officeDocument/2006/relationships/table" Target="../tables/table3.xml"/><Relationship Id="rId895" Type="http://schemas.openxmlformats.org/officeDocument/2006/relationships/table" Target="../tables/table45.xml"/><Relationship Id="rId38" Type="http://schemas.openxmlformats.org/officeDocument/2006/relationships/ctrlProp" Target="../ctrlProps/ctrlProp36.xml"/><Relationship Id="rId103" Type="http://schemas.openxmlformats.org/officeDocument/2006/relationships/ctrlProp" Target="../ctrlProps/ctrlProp101.xml"/><Relationship Id="rId310" Type="http://schemas.openxmlformats.org/officeDocument/2006/relationships/ctrlProp" Target="../ctrlProps/ctrlProp308.xml"/><Relationship Id="rId492" Type="http://schemas.openxmlformats.org/officeDocument/2006/relationships/ctrlProp" Target="../ctrlProps/ctrlProp490.xml"/><Relationship Id="rId548" Type="http://schemas.openxmlformats.org/officeDocument/2006/relationships/ctrlProp" Target="../ctrlProps/ctrlProp546.xml"/><Relationship Id="rId713" Type="http://schemas.openxmlformats.org/officeDocument/2006/relationships/ctrlProp" Target="../ctrlProps/ctrlProp711.xml"/><Relationship Id="rId755" Type="http://schemas.openxmlformats.org/officeDocument/2006/relationships/ctrlProp" Target="../ctrlProps/ctrlProp753.xml"/><Relationship Id="rId797" Type="http://schemas.openxmlformats.org/officeDocument/2006/relationships/ctrlProp" Target="../ctrlProps/ctrlProp795.xml"/><Relationship Id="rId91" Type="http://schemas.openxmlformats.org/officeDocument/2006/relationships/ctrlProp" Target="../ctrlProps/ctrlProp89.xml"/><Relationship Id="rId145" Type="http://schemas.openxmlformats.org/officeDocument/2006/relationships/ctrlProp" Target="../ctrlProps/ctrlProp143.xml"/><Relationship Id="rId187" Type="http://schemas.openxmlformats.org/officeDocument/2006/relationships/ctrlProp" Target="../ctrlProps/ctrlProp185.xml"/><Relationship Id="rId352" Type="http://schemas.openxmlformats.org/officeDocument/2006/relationships/ctrlProp" Target="../ctrlProps/ctrlProp350.xml"/><Relationship Id="rId394" Type="http://schemas.openxmlformats.org/officeDocument/2006/relationships/ctrlProp" Target="../ctrlProps/ctrlProp392.xml"/><Relationship Id="rId408" Type="http://schemas.openxmlformats.org/officeDocument/2006/relationships/ctrlProp" Target="../ctrlProps/ctrlProp406.xml"/><Relationship Id="rId615" Type="http://schemas.openxmlformats.org/officeDocument/2006/relationships/ctrlProp" Target="../ctrlProps/ctrlProp613.xml"/><Relationship Id="rId822" Type="http://schemas.openxmlformats.org/officeDocument/2006/relationships/ctrlProp" Target="../ctrlProps/ctrlProp820.xml"/><Relationship Id="rId212" Type="http://schemas.openxmlformats.org/officeDocument/2006/relationships/ctrlProp" Target="../ctrlProps/ctrlProp210.xml"/><Relationship Id="rId254" Type="http://schemas.openxmlformats.org/officeDocument/2006/relationships/ctrlProp" Target="../ctrlProps/ctrlProp252.xml"/><Relationship Id="rId657" Type="http://schemas.openxmlformats.org/officeDocument/2006/relationships/ctrlProp" Target="../ctrlProps/ctrlProp655.xml"/><Relationship Id="rId699" Type="http://schemas.openxmlformats.org/officeDocument/2006/relationships/ctrlProp" Target="../ctrlProps/ctrlProp697.xml"/><Relationship Id="rId864" Type="http://schemas.openxmlformats.org/officeDocument/2006/relationships/table" Target="../tables/table14.xml"/><Relationship Id="rId49" Type="http://schemas.openxmlformats.org/officeDocument/2006/relationships/ctrlProp" Target="../ctrlProps/ctrlProp47.xml"/><Relationship Id="rId114" Type="http://schemas.openxmlformats.org/officeDocument/2006/relationships/ctrlProp" Target="../ctrlProps/ctrlProp112.xml"/><Relationship Id="rId296" Type="http://schemas.openxmlformats.org/officeDocument/2006/relationships/ctrlProp" Target="../ctrlProps/ctrlProp294.xml"/><Relationship Id="rId461" Type="http://schemas.openxmlformats.org/officeDocument/2006/relationships/ctrlProp" Target="../ctrlProps/ctrlProp459.xml"/><Relationship Id="rId517" Type="http://schemas.openxmlformats.org/officeDocument/2006/relationships/ctrlProp" Target="../ctrlProps/ctrlProp515.xml"/><Relationship Id="rId559" Type="http://schemas.openxmlformats.org/officeDocument/2006/relationships/ctrlProp" Target="../ctrlProps/ctrlProp557.xml"/><Relationship Id="rId724" Type="http://schemas.openxmlformats.org/officeDocument/2006/relationships/ctrlProp" Target="../ctrlProps/ctrlProp722.xml"/><Relationship Id="rId766" Type="http://schemas.openxmlformats.org/officeDocument/2006/relationships/ctrlProp" Target="../ctrlProps/ctrlProp764.xml"/><Relationship Id="rId60" Type="http://schemas.openxmlformats.org/officeDocument/2006/relationships/ctrlProp" Target="../ctrlProps/ctrlProp58.xml"/><Relationship Id="rId156" Type="http://schemas.openxmlformats.org/officeDocument/2006/relationships/ctrlProp" Target="../ctrlProps/ctrlProp154.xml"/><Relationship Id="rId198" Type="http://schemas.openxmlformats.org/officeDocument/2006/relationships/ctrlProp" Target="../ctrlProps/ctrlProp196.xml"/><Relationship Id="rId321" Type="http://schemas.openxmlformats.org/officeDocument/2006/relationships/ctrlProp" Target="../ctrlProps/ctrlProp319.xml"/><Relationship Id="rId363" Type="http://schemas.openxmlformats.org/officeDocument/2006/relationships/ctrlProp" Target="../ctrlProps/ctrlProp361.xml"/><Relationship Id="rId419" Type="http://schemas.openxmlformats.org/officeDocument/2006/relationships/ctrlProp" Target="../ctrlProps/ctrlProp417.xml"/><Relationship Id="rId570" Type="http://schemas.openxmlformats.org/officeDocument/2006/relationships/ctrlProp" Target="../ctrlProps/ctrlProp568.xml"/><Relationship Id="rId626" Type="http://schemas.openxmlformats.org/officeDocument/2006/relationships/ctrlProp" Target="../ctrlProps/ctrlProp624.xml"/><Relationship Id="rId223" Type="http://schemas.openxmlformats.org/officeDocument/2006/relationships/ctrlProp" Target="../ctrlProps/ctrlProp221.xml"/><Relationship Id="rId430" Type="http://schemas.openxmlformats.org/officeDocument/2006/relationships/ctrlProp" Target="../ctrlProps/ctrlProp428.xml"/><Relationship Id="rId668" Type="http://schemas.openxmlformats.org/officeDocument/2006/relationships/ctrlProp" Target="../ctrlProps/ctrlProp666.xml"/><Relationship Id="rId833" Type="http://schemas.openxmlformats.org/officeDocument/2006/relationships/ctrlProp" Target="../ctrlProps/ctrlProp831.xml"/><Relationship Id="rId875" Type="http://schemas.openxmlformats.org/officeDocument/2006/relationships/table" Target="../tables/table25.xml"/><Relationship Id="rId18" Type="http://schemas.openxmlformats.org/officeDocument/2006/relationships/ctrlProp" Target="../ctrlProps/ctrlProp16.xml"/><Relationship Id="rId265" Type="http://schemas.openxmlformats.org/officeDocument/2006/relationships/ctrlProp" Target="../ctrlProps/ctrlProp263.xml"/><Relationship Id="rId472" Type="http://schemas.openxmlformats.org/officeDocument/2006/relationships/ctrlProp" Target="../ctrlProps/ctrlProp470.xml"/><Relationship Id="rId528" Type="http://schemas.openxmlformats.org/officeDocument/2006/relationships/ctrlProp" Target="../ctrlProps/ctrlProp526.xml"/><Relationship Id="rId735" Type="http://schemas.openxmlformats.org/officeDocument/2006/relationships/ctrlProp" Target="../ctrlProps/ctrlProp733.xml"/><Relationship Id="rId125" Type="http://schemas.openxmlformats.org/officeDocument/2006/relationships/ctrlProp" Target="../ctrlProps/ctrlProp123.xml"/><Relationship Id="rId167" Type="http://schemas.openxmlformats.org/officeDocument/2006/relationships/ctrlProp" Target="../ctrlProps/ctrlProp165.xml"/><Relationship Id="rId332" Type="http://schemas.openxmlformats.org/officeDocument/2006/relationships/ctrlProp" Target="../ctrlProps/ctrlProp330.xml"/><Relationship Id="rId374" Type="http://schemas.openxmlformats.org/officeDocument/2006/relationships/ctrlProp" Target="../ctrlProps/ctrlProp372.xml"/><Relationship Id="rId581" Type="http://schemas.openxmlformats.org/officeDocument/2006/relationships/ctrlProp" Target="../ctrlProps/ctrlProp579.xml"/><Relationship Id="rId777" Type="http://schemas.openxmlformats.org/officeDocument/2006/relationships/ctrlProp" Target="../ctrlProps/ctrlProp775.xml"/><Relationship Id="rId71" Type="http://schemas.openxmlformats.org/officeDocument/2006/relationships/ctrlProp" Target="../ctrlProps/ctrlProp69.xml"/><Relationship Id="rId234" Type="http://schemas.openxmlformats.org/officeDocument/2006/relationships/ctrlProp" Target="../ctrlProps/ctrlProp232.xml"/><Relationship Id="rId637" Type="http://schemas.openxmlformats.org/officeDocument/2006/relationships/ctrlProp" Target="../ctrlProps/ctrlProp635.xml"/><Relationship Id="rId679" Type="http://schemas.openxmlformats.org/officeDocument/2006/relationships/ctrlProp" Target="../ctrlProps/ctrlProp677.xml"/><Relationship Id="rId802" Type="http://schemas.openxmlformats.org/officeDocument/2006/relationships/ctrlProp" Target="../ctrlProps/ctrlProp800.xml"/><Relationship Id="rId844" Type="http://schemas.openxmlformats.org/officeDocument/2006/relationships/ctrlProp" Target="../ctrlProps/ctrlProp842.xml"/><Relationship Id="rId886" Type="http://schemas.openxmlformats.org/officeDocument/2006/relationships/table" Target="../tables/table36.xml"/><Relationship Id="rId2" Type="http://schemas.openxmlformats.org/officeDocument/2006/relationships/vmlDrawing" Target="../drawings/vmlDrawing1.vml"/><Relationship Id="rId29" Type="http://schemas.openxmlformats.org/officeDocument/2006/relationships/ctrlProp" Target="../ctrlProps/ctrlProp27.xml"/><Relationship Id="rId276" Type="http://schemas.openxmlformats.org/officeDocument/2006/relationships/ctrlProp" Target="../ctrlProps/ctrlProp274.xml"/><Relationship Id="rId441" Type="http://schemas.openxmlformats.org/officeDocument/2006/relationships/ctrlProp" Target="../ctrlProps/ctrlProp439.xml"/><Relationship Id="rId483" Type="http://schemas.openxmlformats.org/officeDocument/2006/relationships/ctrlProp" Target="../ctrlProps/ctrlProp481.xml"/><Relationship Id="rId539" Type="http://schemas.openxmlformats.org/officeDocument/2006/relationships/ctrlProp" Target="../ctrlProps/ctrlProp537.xml"/><Relationship Id="rId690" Type="http://schemas.openxmlformats.org/officeDocument/2006/relationships/ctrlProp" Target="../ctrlProps/ctrlProp688.xml"/><Relationship Id="rId704" Type="http://schemas.openxmlformats.org/officeDocument/2006/relationships/ctrlProp" Target="../ctrlProps/ctrlProp702.xml"/><Relationship Id="rId746" Type="http://schemas.openxmlformats.org/officeDocument/2006/relationships/ctrlProp" Target="../ctrlProps/ctrlProp744.xml"/><Relationship Id="rId40" Type="http://schemas.openxmlformats.org/officeDocument/2006/relationships/ctrlProp" Target="../ctrlProps/ctrlProp38.xml"/><Relationship Id="rId136" Type="http://schemas.openxmlformats.org/officeDocument/2006/relationships/ctrlProp" Target="../ctrlProps/ctrlProp134.xml"/><Relationship Id="rId178" Type="http://schemas.openxmlformats.org/officeDocument/2006/relationships/ctrlProp" Target="../ctrlProps/ctrlProp176.xml"/><Relationship Id="rId301" Type="http://schemas.openxmlformats.org/officeDocument/2006/relationships/ctrlProp" Target="../ctrlProps/ctrlProp299.xml"/><Relationship Id="rId343" Type="http://schemas.openxmlformats.org/officeDocument/2006/relationships/ctrlProp" Target="../ctrlProps/ctrlProp341.xml"/><Relationship Id="rId550" Type="http://schemas.openxmlformats.org/officeDocument/2006/relationships/ctrlProp" Target="../ctrlProps/ctrlProp548.xml"/><Relationship Id="rId788" Type="http://schemas.openxmlformats.org/officeDocument/2006/relationships/ctrlProp" Target="../ctrlProps/ctrlProp786.xml"/><Relationship Id="rId82" Type="http://schemas.openxmlformats.org/officeDocument/2006/relationships/ctrlProp" Target="../ctrlProps/ctrlProp80.xml"/><Relationship Id="rId203" Type="http://schemas.openxmlformats.org/officeDocument/2006/relationships/ctrlProp" Target="../ctrlProps/ctrlProp201.xml"/><Relationship Id="rId385" Type="http://schemas.openxmlformats.org/officeDocument/2006/relationships/ctrlProp" Target="../ctrlProps/ctrlProp383.xml"/><Relationship Id="rId592" Type="http://schemas.openxmlformats.org/officeDocument/2006/relationships/ctrlProp" Target="../ctrlProps/ctrlProp590.xml"/><Relationship Id="rId606" Type="http://schemas.openxmlformats.org/officeDocument/2006/relationships/ctrlProp" Target="../ctrlProps/ctrlProp604.xml"/><Relationship Id="rId648" Type="http://schemas.openxmlformats.org/officeDocument/2006/relationships/ctrlProp" Target="../ctrlProps/ctrlProp646.xml"/><Relationship Id="rId813" Type="http://schemas.openxmlformats.org/officeDocument/2006/relationships/ctrlProp" Target="../ctrlProps/ctrlProp811.xml"/><Relationship Id="rId855" Type="http://schemas.openxmlformats.org/officeDocument/2006/relationships/table" Target="../tables/table5.xml"/><Relationship Id="rId245" Type="http://schemas.openxmlformats.org/officeDocument/2006/relationships/ctrlProp" Target="../ctrlProps/ctrlProp243.xml"/><Relationship Id="rId287" Type="http://schemas.openxmlformats.org/officeDocument/2006/relationships/ctrlProp" Target="../ctrlProps/ctrlProp285.xml"/><Relationship Id="rId410" Type="http://schemas.openxmlformats.org/officeDocument/2006/relationships/ctrlProp" Target="../ctrlProps/ctrlProp408.xml"/><Relationship Id="rId452" Type="http://schemas.openxmlformats.org/officeDocument/2006/relationships/ctrlProp" Target="../ctrlProps/ctrlProp450.xml"/><Relationship Id="rId494" Type="http://schemas.openxmlformats.org/officeDocument/2006/relationships/ctrlProp" Target="../ctrlProps/ctrlProp492.xml"/><Relationship Id="rId508" Type="http://schemas.openxmlformats.org/officeDocument/2006/relationships/ctrlProp" Target="../ctrlProps/ctrlProp506.xml"/><Relationship Id="rId715" Type="http://schemas.openxmlformats.org/officeDocument/2006/relationships/ctrlProp" Target="../ctrlProps/ctrlProp713.xml"/><Relationship Id="rId105" Type="http://schemas.openxmlformats.org/officeDocument/2006/relationships/ctrlProp" Target="../ctrlProps/ctrlProp103.xml"/><Relationship Id="rId147" Type="http://schemas.openxmlformats.org/officeDocument/2006/relationships/ctrlProp" Target="../ctrlProps/ctrlProp145.xml"/><Relationship Id="rId312" Type="http://schemas.openxmlformats.org/officeDocument/2006/relationships/ctrlProp" Target="../ctrlProps/ctrlProp310.xml"/><Relationship Id="rId354" Type="http://schemas.openxmlformats.org/officeDocument/2006/relationships/ctrlProp" Target="../ctrlProps/ctrlProp352.xml"/><Relationship Id="rId757" Type="http://schemas.openxmlformats.org/officeDocument/2006/relationships/ctrlProp" Target="../ctrlProps/ctrlProp755.xml"/><Relationship Id="rId799" Type="http://schemas.openxmlformats.org/officeDocument/2006/relationships/ctrlProp" Target="../ctrlProps/ctrlProp797.xml"/><Relationship Id="rId51" Type="http://schemas.openxmlformats.org/officeDocument/2006/relationships/ctrlProp" Target="../ctrlProps/ctrlProp49.xml"/><Relationship Id="rId93" Type="http://schemas.openxmlformats.org/officeDocument/2006/relationships/ctrlProp" Target="../ctrlProps/ctrlProp91.xml"/><Relationship Id="rId189" Type="http://schemas.openxmlformats.org/officeDocument/2006/relationships/ctrlProp" Target="../ctrlProps/ctrlProp187.xml"/><Relationship Id="rId396" Type="http://schemas.openxmlformats.org/officeDocument/2006/relationships/ctrlProp" Target="../ctrlProps/ctrlProp394.xml"/><Relationship Id="rId561" Type="http://schemas.openxmlformats.org/officeDocument/2006/relationships/ctrlProp" Target="../ctrlProps/ctrlProp559.xml"/><Relationship Id="rId617" Type="http://schemas.openxmlformats.org/officeDocument/2006/relationships/ctrlProp" Target="../ctrlProps/ctrlProp615.xml"/><Relationship Id="rId659" Type="http://schemas.openxmlformats.org/officeDocument/2006/relationships/ctrlProp" Target="../ctrlProps/ctrlProp657.xml"/><Relationship Id="rId824" Type="http://schemas.openxmlformats.org/officeDocument/2006/relationships/ctrlProp" Target="../ctrlProps/ctrlProp822.xml"/><Relationship Id="rId866" Type="http://schemas.openxmlformats.org/officeDocument/2006/relationships/table" Target="../tables/table16.xml"/><Relationship Id="rId214" Type="http://schemas.openxmlformats.org/officeDocument/2006/relationships/ctrlProp" Target="../ctrlProps/ctrlProp212.xml"/><Relationship Id="rId256" Type="http://schemas.openxmlformats.org/officeDocument/2006/relationships/ctrlProp" Target="../ctrlProps/ctrlProp254.xml"/><Relationship Id="rId298" Type="http://schemas.openxmlformats.org/officeDocument/2006/relationships/ctrlProp" Target="../ctrlProps/ctrlProp296.xml"/><Relationship Id="rId421" Type="http://schemas.openxmlformats.org/officeDocument/2006/relationships/ctrlProp" Target="../ctrlProps/ctrlProp419.xml"/><Relationship Id="rId463" Type="http://schemas.openxmlformats.org/officeDocument/2006/relationships/ctrlProp" Target="../ctrlProps/ctrlProp461.xml"/><Relationship Id="rId519" Type="http://schemas.openxmlformats.org/officeDocument/2006/relationships/ctrlProp" Target="../ctrlProps/ctrlProp517.xml"/><Relationship Id="rId670" Type="http://schemas.openxmlformats.org/officeDocument/2006/relationships/ctrlProp" Target="../ctrlProps/ctrlProp668.xml"/><Relationship Id="rId116" Type="http://schemas.openxmlformats.org/officeDocument/2006/relationships/ctrlProp" Target="../ctrlProps/ctrlProp114.xml"/><Relationship Id="rId158" Type="http://schemas.openxmlformats.org/officeDocument/2006/relationships/ctrlProp" Target="../ctrlProps/ctrlProp156.xml"/><Relationship Id="rId323" Type="http://schemas.openxmlformats.org/officeDocument/2006/relationships/ctrlProp" Target="../ctrlProps/ctrlProp321.xml"/><Relationship Id="rId530" Type="http://schemas.openxmlformats.org/officeDocument/2006/relationships/ctrlProp" Target="../ctrlProps/ctrlProp528.xml"/><Relationship Id="rId726" Type="http://schemas.openxmlformats.org/officeDocument/2006/relationships/ctrlProp" Target="../ctrlProps/ctrlProp724.xml"/><Relationship Id="rId768" Type="http://schemas.openxmlformats.org/officeDocument/2006/relationships/ctrlProp" Target="../ctrlProps/ctrlProp766.xml"/><Relationship Id="rId20" Type="http://schemas.openxmlformats.org/officeDocument/2006/relationships/ctrlProp" Target="../ctrlProps/ctrlProp18.xml"/><Relationship Id="rId62" Type="http://schemas.openxmlformats.org/officeDocument/2006/relationships/ctrlProp" Target="../ctrlProps/ctrlProp60.xml"/><Relationship Id="rId365" Type="http://schemas.openxmlformats.org/officeDocument/2006/relationships/ctrlProp" Target="../ctrlProps/ctrlProp363.xml"/><Relationship Id="rId572" Type="http://schemas.openxmlformats.org/officeDocument/2006/relationships/ctrlProp" Target="../ctrlProps/ctrlProp570.xml"/><Relationship Id="rId628" Type="http://schemas.openxmlformats.org/officeDocument/2006/relationships/ctrlProp" Target="../ctrlProps/ctrlProp626.xml"/><Relationship Id="rId835" Type="http://schemas.openxmlformats.org/officeDocument/2006/relationships/ctrlProp" Target="../ctrlProps/ctrlProp833.xml"/><Relationship Id="rId225" Type="http://schemas.openxmlformats.org/officeDocument/2006/relationships/ctrlProp" Target="../ctrlProps/ctrlProp223.xml"/><Relationship Id="rId267" Type="http://schemas.openxmlformats.org/officeDocument/2006/relationships/ctrlProp" Target="../ctrlProps/ctrlProp265.xml"/><Relationship Id="rId432" Type="http://schemas.openxmlformats.org/officeDocument/2006/relationships/ctrlProp" Target="../ctrlProps/ctrlProp430.xml"/><Relationship Id="rId474" Type="http://schemas.openxmlformats.org/officeDocument/2006/relationships/ctrlProp" Target="../ctrlProps/ctrlProp472.xml"/><Relationship Id="rId877" Type="http://schemas.openxmlformats.org/officeDocument/2006/relationships/table" Target="../tables/table27.xml"/><Relationship Id="rId127" Type="http://schemas.openxmlformats.org/officeDocument/2006/relationships/ctrlProp" Target="../ctrlProps/ctrlProp125.xml"/><Relationship Id="rId681" Type="http://schemas.openxmlformats.org/officeDocument/2006/relationships/ctrlProp" Target="../ctrlProps/ctrlProp679.xml"/><Relationship Id="rId737" Type="http://schemas.openxmlformats.org/officeDocument/2006/relationships/ctrlProp" Target="../ctrlProps/ctrlProp735.xml"/><Relationship Id="rId779" Type="http://schemas.openxmlformats.org/officeDocument/2006/relationships/ctrlProp" Target="../ctrlProps/ctrlProp777.xml"/><Relationship Id="rId31" Type="http://schemas.openxmlformats.org/officeDocument/2006/relationships/ctrlProp" Target="../ctrlProps/ctrlProp29.xml"/><Relationship Id="rId73" Type="http://schemas.openxmlformats.org/officeDocument/2006/relationships/ctrlProp" Target="../ctrlProps/ctrlProp71.xml"/><Relationship Id="rId169" Type="http://schemas.openxmlformats.org/officeDocument/2006/relationships/ctrlProp" Target="../ctrlProps/ctrlProp167.xml"/><Relationship Id="rId334" Type="http://schemas.openxmlformats.org/officeDocument/2006/relationships/ctrlProp" Target="../ctrlProps/ctrlProp332.xml"/><Relationship Id="rId376" Type="http://schemas.openxmlformats.org/officeDocument/2006/relationships/ctrlProp" Target="../ctrlProps/ctrlProp374.xml"/><Relationship Id="rId541" Type="http://schemas.openxmlformats.org/officeDocument/2006/relationships/ctrlProp" Target="../ctrlProps/ctrlProp539.xml"/><Relationship Id="rId583" Type="http://schemas.openxmlformats.org/officeDocument/2006/relationships/ctrlProp" Target="../ctrlProps/ctrlProp581.xml"/><Relationship Id="rId639" Type="http://schemas.openxmlformats.org/officeDocument/2006/relationships/ctrlProp" Target="../ctrlProps/ctrlProp637.xml"/><Relationship Id="rId790" Type="http://schemas.openxmlformats.org/officeDocument/2006/relationships/ctrlProp" Target="../ctrlProps/ctrlProp788.xml"/><Relationship Id="rId804" Type="http://schemas.openxmlformats.org/officeDocument/2006/relationships/ctrlProp" Target="../ctrlProps/ctrlProp802.xml"/><Relationship Id="rId4" Type="http://schemas.openxmlformats.org/officeDocument/2006/relationships/ctrlProp" Target="../ctrlProps/ctrlProp2.xml"/><Relationship Id="rId180" Type="http://schemas.openxmlformats.org/officeDocument/2006/relationships/ctrlProp" Target="../ctrlProps/ctrlProp178.xml"/><Relationship Id="rId236" Type="http://schemas.openxmlformats.org/officeDocument/2006/relationships/ctrlProp" Target="../ctrlProps/ctrlProp234.xml"/><Relationship Id="rId278" Type="http://schemas.openxmlformats.org/officeDocument/2006/relationships/ctrlProp" Target="../ctrlProps/ctrlProp276.xml"/><Relationship Id="rId401" Type="http://schemas.openxmlformats.org/officeDocument/2006/relationships/ctrlProp" Target="../ctrlProps/ctrlProp399.xml"/><Relationship Id="rId443" Type="http://schemas.openxmlformats.org/officeDocument/2006/relationships/ctrlProp" Target="../ctrlProps/ctrlProp441.xml"/><Relationship Id="rId650" Type="http://schemas.openxmlformats.org/officeDocument/2006/relationships/ctrlProp" Target="../ctrlProps/ctrlProp648.xml"/><Relationship Id="rId846" Type="http://schemas.openxmlformats.org/officeDocument/2006/relationships/ctrlProp" Target="../ctrlProps/ctrlProp844.xml"/><Relationship Id="rId888" Type="http://schemas.openxmlformats.org/officeDocument/2006/relationships/table" Target="../tables/table38.xml"/><Relationship Id="rId303" Type="http://schemas.openxmlformats.org/officeDocument/2006/relationships/ctrlProp" Target="../ctrlProps/ctrlProp301.xml"/><Relationship Id="rId485" Type="http://schemas.openxmlformats.org/officeDocument/2006/relationships/ctrlProp" Target="../ctrlProps/ctrlProp483.xml"/><Relationship Id="rId692" Type="http://schemas.openxmlformats.org/officeDocument/2006/relationships/ctrlProp" Target="../ctrlProps/ctrlProp690.xml"/><Relationship Id="rId706" Type="http://schemas.openxmlformats.org/officeDocument/2006/relationships/ctrlProp" Target="../ctrlProps/ctrlProp704.xml"/><Relationship Id="rId748" Type="http://schemas.openxmlformats.org/officeDocument/2006/relationships/ctrlProp" Target="../ctrlProps/ctrlProp746.xml"/><Relationship Id="rId42" Type="http://schemas.openxmlformats.org/officeDocument/2006/relationships/ctrlProp" Target="../ctrlProps/ctrlProp40.xml"/><Relationship Id="rId84" Type="http://schemas.openxmlformats.org/officeDocument/2006/relationships/ctrlProp" Target="../ctrlProps/ctrlProp82.xml"/><Relationship Id="rId138" Type="http://schemas.openxmlformats.org/officeDocument/2006/relationships/ctrlProp" Target="../ctrlProps/ctrlProp136.xml"/><Relationship Id="rId345" Type="http://schemas.openxmlformats.org/officeDocument/2006/relationships/ctrlProp" Target="../ctrlProps/ctrlProp343.xml"/><Relationship Id="rId387" Type="http://schemas.openxmlformats.org/officeDocument/2006/relationships/ctrlProp" Target="../ctrlProps/ctrlProp385.xml"/><Relationship Id="rId510" Type="http://schemas.openxmlformats.org/officeDocument/2006/relationships/ctrlProp" Target="../ctrlProps/ctrlProp508.xml"/><Relationship Id="rId552" Type="http://schemas.openxmlformats.org/officeDocument/2006/relationships/ctrlProp" Target="../ctrlProps/ctrlProp550.xml"/><Relationship Id="rId594" Type="http://schemas.openxmlformats.org/officeDocument/2006/relationships/ctrlProp" Target="../ctrlProps/ctrlProp592.xml"/><Relationship Id="rId608" Type="http://schemas.openxmlformats.org/officeDocument/2006/relationships/ctrlProp" Target="../ctrlProps/ctrlProp606.xml"/><Relationship Id="rId815" Type="http://schemas.openxmlformats.org/officeDocument/2006/relationships/ctrlProp" Target="../ctrlProps/ctrlProp813.xml"/><Relationship Id="rId191" Type="http://schemas.openxmlformats.org/officeDocument/2006/relationships/ctrlProp" Target="../ctrlProps/ctrlProp189.xml"/><Relationship Id="rId205" Type="http://schemas.openxmlformats.org/officeDocument/2006/relationships/ctrlProp" Target="../ctrlProps/ctrlProp203.xml"/><Relationship Id="rId247" Type="http://schemas.openxmlformats.org/officeDocument/2006/relationships/ctrlProp" Target="../ctrlProps/ctrlProp245.xml"/><Relationship Id="rId412" Type="http://schemas.openxmlformats.org/officeDocument/2006/relationships/ctrlProp" Target="../ctrlProps/ctrlProp410.xml"/><Relationship Id="rId857" Type="http://schemas.openxmlformats.org/officeDocument/2006/relationships/table" Target="../tables/table7.xml"/><Relationship Id="rId107" Type="http://schemas.openxmlformats.org/officeDocument/2006/relationships/ctrlProp" Target="../ctrlProps/ctrlProp105.xml"/><Relationship Id="rId289" Type="http://schemas.openxmlformats.org/officeDocument/2006/relationships/ctrlProp" Target="../ctrlProps/ctrlProp287.xml"/><Relationship Id="rId454" Type="http://schemas.openxmlformats.org/officeDocument/2006/relationships/ctrlProp" Target="../ctrlProps/ctrlProp452.xml"/><Relationship Id="rId496" Type="http://schemas.openxmlformats.org/officeDocument/2006/relationships/ctrlProp" Target="../ctrlProps/ctrlProp494.xml"/><Relationship Id="rId661" Type="http://schemas.openxmlformats.org/officeDocument/2006/relationships/ctrlProp" Target="../ctrlProps/ctrlProp659.xml"/><Relationship Id="rId717" Type="http://schemas.openxmlformats.org/officeDocument/2006/relationships/ctrlProp" Target="../ctrlProps/ctrlProp715.xml"/><Relationship Id="rId759" Type="http://schemas.openxmlformats.org/officeDocument/2006/relationships/ctrlProp" Target="../ctrlProps/ctrlProp757.xml"/><Relationship Id="rId11" Type="http://schemas.openxmlformats.org/officeDocument/2006/relationships/ctrlProp" Target="../ctrlProps/ctrlProp9.xml"/><Relationship Id="rId53" Type="http://schemas.openxmlformats.org/officeDocument/2006/relationships/ctrlProp" Target="../ctrlProps/ctrlProp51.xml"/><Relationship Id="rId149" Type="http://schemas.openxmlformats.org/officeDocument/2006/relationships/ctrlProp" Target="../ctrlProps/ctrlProp147.xml"/><Relationship Id="rId314" Type="http://schemas.openxmlformats.org/officeDocument/2006/relationships/ctrlProp" Target="../ctrlProps/ctrlProp312.xml"/><Relationship Id="rId356" Type="http://schemas.openxmlformats.org/officeDocument/2006/relationships/ctrlProp" Target="../ctrlProps/ctrlProp354.xml"/><Relationship Id="rId398" Type="http://schemas.openxmlformats.org/officeDocument/2006/relationships/ctrlProp" Target="../ctrlProps/ctrlProp396.xml"/><Relationship Id="rId521" Type="http://schemas.openxmlformats.org/officeDocument/2006/relationships/ctrlProp" Target="../ctrlProps/ctrlProp519.xml"/><Relationship Id="rId563" Type="http://schemas.openxmlformats.org/officeDocument/2006/relationships/ctrlProp" Target="../ctrlProps/ctrlProp561.xml"/><Relationship Id="rId619" Type="http://schemas.openxmlformats.org/officeDocument/2006/relationships/ctrlProp" Target="../ctrlProps/ctrlProp617.xml"/><Relationship Id="rId770" Type="http://schemas.openxmlformats.org/officeDocument/2006/relationships/ctrlProp" Target="../ctrlProps/ctrlProp768.xml"/><Relationship Id="rId95" Type="http://schemas.openxmlformats.org/officeDocument/2006/relationships/ctrlProp" Target="../ctrlProps/ctrlProp93.xml"/><Relationship Id="rId160" Type="http://schemas.openxmlformats.org/officeDocument/2006/relationships/ctrlProp" Target="../ctrlProps/ctrlProp158.xml"/><Relationship Id="rId216" Type="http://schemas.openxmlformats.org/officeDocument/2006/relationships/ctrlProp" Target="../ctrlProps/ctrlProp214.xml"/><Relationship Id="rId423" Type="http://schemas.openxmlformats.org/officeDocument/2006/relationships/ctrlProp" Target="../ctrlProps/ctrlProp421.xml"/><Relationship Id="rId826" Type="http://schemas.openxmlformats.org/officeDocument/2006/relationships/ctrlProp" Target="../ctrlProps/ctrlProp824.xml"/><Relationship Id="rId868" Type="http://schemas.openxmlformats.org/officeDocument/2006/relationships/table" Target="../tables/table18.xml"/><Relationship Id="rId258" Type="http://schemas.openxmlformats.org/officeDocument/2006/relationships/ctrlProp" Target="../ctrlProps/ctrlProp256.xml"/><Relationship Id="rId465" Type="http://schemas.openxmlformats.org/officeDocument/2006/relationships/ctrlProp" Target="../ctrlProps/ctrlProp463.xml"/><Relationship Id="rId630" Type="http://schemas.openxmlformats.org/officeDocument/2006/relationships/ctrlProp" Target="../ctrlProps/ctrlProp628.xml"/><Relationship Id="rId672" Type="http://schemas.openxmlformats.org/officeDocument/2006/relationships/ctrlProp" Target="../ctrlProps/ctrlProp670.xml"/><Relationship Id="rId728" Type="http://schemas.openxmlformats.org/officeDocument/2006/relationships/ctrlProp" Target="../ctrlProps/ctrlProp726.xml"/><Relationship Id="rId22" Type="http://schemas.openxmlformats.org/officeDocument/2006/relationships/ctrlProp" Target="../ctrlProps/ctrlProp20.xml"/><Relationship Id="rId64" Type="http://schemas.openxmlformats.org/officeDocument/2006/relationships/ctrlProp" Target="../ctrlProps/ctrlProp62.xml"/><Relationship Id="rId118" Type="http://schemas.openxmlformats.org/officeDocument/2006/relationships/ctrlProp" Target="../ctrlProps/ctrlProp116.xml"/><Relationship Id="rId325" Type="http://schemas.openxmlformats.org/officeDocument/2006/relationships/ctrlProp" Target="../ctrlProps/ctrlProp323.xml"/><Relationship Id="rId367" Type="http://schemas.openxmlformats.org/officeDocument/2006/relationships/ctrlProp" Target="../ctrlProps/ctrlProp365.xml"/><Relationship Id="rId532" Type="http://schemas.openxmlformats.org/officeDocument/2006/relationships/ctrlProp" Target="../ctrlProps/ctrlProp530.xml"/><Relationship Id="rId574" Type="http://schemas.openxmlformats.org/officeDocument/2006/relationships/ctrlProp" Target="../ctrlProps/ctrlProp572.xml"/><Relationship Id="rId171" Type="http://schemas.openxmlformats.org/officeDocument/2006/relationships/ctrlProp" Target="../ctrlProps/ctrlProp169.xml"/><Relationship Id="rId227" Type="http://schemas.openxmlformats.org/officeDocument/2006/relationships/ctrlProp" Target="../ctrlProps/ctrlProp225.xml"/><Relationship Id="rId781" Type="http://schemas.openxmlformats.org/officeDocument/2006/relationships/ctrlProp" Target="../ctrlProps/ctrlProp779.xml"/><Relationship Id="rId837" Type="http://schemas.openxmlformats.org/officeDocument/2006/relationships/ctrlProp" Target="../ctrlProps/ctrlProp835.xml"/><Relationship Id="rId879" Type="http://schemas.openxmlformats.org/officeDocument/2006/relationships/table" Target="../tables/table29.xml"/><Relationship Id="rId269" Type="http://schemas.openxmlformats.org/officeDocument/2006/relationships/ctrlProp" Target="../ctrlProps/ctrlProp267.xml"/><Relationship Id="rId434" Type="http://schemas.openxmlformats.org/officeDocument/2006/relationships/ctrlProp" Target="../ctrlProps/ctrlProp432.xml"/><Relationship Id="rId476" Type="http://schemas.openxmlformats.org/officeDocument/2006/relationships/ctrlProp" Target="../ctrlProps/ctrlProp474.xml"/><Relationship Id="rId641" Type="http://schemas.openxmlformats.org/officeDocument/2006/relationships/ctrlProp" Target="../ctrlProps/ctrlProp639.xml"/><Relationship Id="rId683" Type="http://schemas.openxmlformats.org/officeDocument/2006/relationships/ctrlProp" Target="../ctrlProps/ctrlProp681.xml"/><Relationship Id="rId739" Type="http://schemas.openxmlformats.org/officeDocument/2006/relationships/ctrlProp" Target="../ctrlProps/ctrlProp737.xml"/><Relationship Id="rId890" Type="http://schemas.openxmlformats.org/officeDocument/2006/relationships/table" Target="../tables/table40.xml"/><Relationship Id="rId33" Type="http://schemas.openxmlformats.org/officeDocument/2006/relationships/ctrlProp" Target="../ctrlProps/ctrlProp31.xml"/><Relationship Id="rId129" Type="http://schemas.openxmlformats.org/officeDocument/2006/relationships/ctrlProp" Target="../ctrlProps/ctrlProp127.xml"/><Relationship Id="rId280" Type="http://schemas.openxmlformats.org/officeDocument/2006/relationships/ctrlProp" Target="../ctrlProps/ctrlProp278.xml"/><Relationship Id="rId336" Type="http://schemas.openxmlformats.org/officeDocument/2006/relationships/ctrlProp" Target="../ctrlProps/ctrlProp334.xml"/><Relationship Id="rId501" Type="http://schemas.openxmlformats.org/officeDocument/2006/relationships/ctrlProp" Target="../ctrlProps/ctrlProp499.xml"/><Relationship Id="rId543" Type="http://schemas.openxmlformats.org/officeDocument/2006/relationships/ctrlProp" Target="../ctrlProps/ctrlProp541.xml"/><Relationship Id="rId75" Type="http://schemas.openxmlformats.org/officeDocument/2006/relationships/ctrlProp" Target="../ctrlProps/ctrlProp73.xml"/><Relationship Id="rId140" Type="http://schemas.openxmlformats.org/officeDocument/2006/relationships/ctrlProp" Target="../ctrlProps/ctrlProp138.xml"/><Relationship Id="rId182" Type="http://schemas.openxmlformats.org/officeDocument/2006/relationships/ctrlProp" Target="../ctrlProps/ctrlProp180.xml"/><Relationship Id="rId378" Type="http://schemas.openxmlformats.org/officeDocument/2006/relationships/ctrlProp" Target="../ctrlProps/ctrlProp376.xml"/><Relationship Id="rId403" Type="http://schemas.openxmlformats.org/officeDocument/2006/relationships/ctrlProp" Target="../ctrlProps/ctrlProp401.xml"/><Relationship Id="rId585" Type="http://schemas.openxmlformats.org/officeDocument/2006/relationships/ctrlProp" Target="../ctrlProps/ctrlProp583.xml"/><Relationship Id="rId750" Type="http://schemas.openxmlformats.org/officeDocument/2006/relationships/ctrlProp" Target="../ctrlProps/ctrlProp748.xml"/><Relationship Id="rId792" Type="http://schemas.openxmlformats.org/officeDocument/2006/relationships/ctrlProp" Target="../ctrlProps/ctrlProp790.xml"/><Relationship Id="rId806" Type="http://schemas.openxmlformats.org/officeDocument/2006/relationships/ctrlProp" Target="../ctrlProps/ctrlProp804.xml"/><Relationship Id="rId848" Type="http://schemas.openxmlformats.org/officeDocument/2006/relationships/ctrlProp" Target="../ctrlProps/ctrlProp846.xml"/><Relationship Id="rId6" Type="http://schemas.openxmlformats.org/officeDocument/2006/relationships/ctrlProp" Target="../ctrlProps/ctrlProp4.xml"/><Relationship Id="rId238" Type="http://schemas.openxmlformats.org/officeDocument/2006/relationships/ctrlProp" Target="../ctrlProps/ctrlProp236.xml"/><Relationship Id="rId445" Type="http://schemas.openxmlformats.org/officeDocument/2006/relationships/ctrlProp" Target="../ctrlProps/ctrlProp443.xml"/><Relationship Id="rId487" Type="http://schemas.openxmlformats.org/officeDocument/2006/relationships/ctrlProp" Target="../ctrlProps/ctrlProp485.xml"/><Relationship Id="rId610" Type="http://schemas.openxmlformats.org/officeDocument/2006/relationships/ctrlProp" Target="../ctrlProps/ctrlProp608.xml"/><Relationship Id="rId652" Type="http://schemas.openxmlformats.org/officeDocument/2006/relationships/ctrlProp" Target="../ctrlProps/ctrlProp650.xml"/><Relationship Id="rId694" Type="http://schemas.openxmlformats.org/officeDocument/2006/relationships/ctrlProp" Target="../ctrlProps/ctrlProp692.xml"/><Relationship Id="rId708" Type="http://schemas.openxmlformats.org/officeDocument/2006/relationships/ctrlProp" Target="../ctrlProps/ctrlProp706.xml"/><Relationship Id="rId291" Type="http://schemas.openxmlformats.org/officeDocument/2006/relationships/ctrlProp" Target="../ctrlProps/ctrlProp289.xml"/><Relationship Id="rId305" Type="http://schemas.openxmlformats.org/officeDocument/2006/relationships/ctrlProp" Target="../ctrlProps/ctrlProp303.xml"/><Relationship Id="rId347" Type="http://schemas.openxmlformats.org/officeDocument/2006/relationships/ctrlProp" Target="../ctrlProps/ctrlProp345.xml"/><Relationship Id="rId512" Type="http://schemas.openxmlformats.org/officeDocument/2006/relationships/ctrlProp" Target="../ctrlProps/ctrlProp510.xml"/><Relationship Id="rId44" Type="http://schemas.openxmlformats.org/officeDocument/2006/relationships/ctrlProp" Target="../ctrlProps/ctrlProp42.xml"/><Relationship Id="rId86" Type="http://schemas.openxmlformats.org/officeDocument/2006/relationships/ctrlProp" Target="../ctrlProps/ctrlProp84.xml"/><Relationship Id="rId151" Type="http://schemas.openxmlformats.org/officeDocument/2006/relationships/ctrlProp" Target="../ctrlProps/ctrlProp149.xml"/><Relationship Id="rId389" Type="http://schemas.openxmlformats.org/officeDocument/2006/relationships/ctrlProp" Target="../ctrlProps/ctrlProp387.xml"/><Relationship Id="rId554" Type="http://schemas.openxmlformats.org/officeDocument/2006/relationships/ctrlProp" Target="../ctrlProps/ctrlProp552.xml"/><Relationship Id="rId596" Type="http://schemas.openxmlformats.org/officeDocument/2006/relationships/ctrlProp" Target="../ctrlProps/ctrlProp594.xml"/><Relationship Id="rId761" Type="http://schemas.openxmlformats.org/officeDocument/2006/relationships/ctrlProp" Target="../ctrlProps/ctrlProp759.xml"/><Relationship Id="rId817" Type="http://schemas.openxmlformats.org/officeDocument/2006/relationships/ctrlProp" Target="../ctrlProps/ctrlProp815.xml"/><Relationship Id="rId859" Type="http://schemas.openxmlformats.org/officeDocument/2006/relationships/table" Target="../tables/table9.xml"/><Relationship Id="rId193" Type="http://schemas.openxmlformats.org/officeDocument/2006/relationships/ctrlProp" Target="../ctrlProps/ctrlProp191.xml"/><Relationship Id="rId207" Type="http://schemas.openxmlformats.org/officeDocument/2006/relationships/ctrlProp" Target="../ctrlProps/ctrlProp205.xml"/><Relationship Id="rId249" Type="http://schemas.openxmlformats.org/officeDocument/2006/relationships/ctrlProp" Target="../ctrlProps/ctrlProp247.xml"/><Relationship Id="rId414" Type="http://schemas.openxmlformats.org/officeDocument/2006/relationships/ctrlProp" Target="../ctrlProps/ctrlProp412.xml"/><Relationship Id="rId456" Type="http://schemas.openxmlformats.org/officeDocument/2006/relationships/ctrlProp" Target="../ctrlProps/ctrlProp454.xml"/><Relationship Id="rId498" Type="http://schemas.openxmlformats.org/officeDocument/2006/relationships/ctrlProp" Target="../ctrlProps/ctrlProp496.xml"/><Relationship Id="rId621" Type="http://schemas.openxmlformats.org/officeDocument/2006/relationships/ctrlProp" Target="../ctrlProps/ctrlProp619.xml"/><Relationship Id="rId663" Type="http://schemas.openxmlformats.org/officeDocument/2006/relationships/ctrlProp" Target="../ctrlProps/ctrlProp661.xml"/><Relationship Id="rId870" Type="http://schemas.openxmlformats.org/officeDocument/2006/relationships/table" Target="../tables/table20.xml"/><Relationship Id="rId13" Type="http://schemas.openxmlformats.org/officeDocument/2006/relationships/ctrlProp" Target="../ctrlProps/ctrlProp11.xml"/><Relationship Id="rId109" Type="http://schemas.openxmlformats.org/officeDocument/2006/relationships/ctrlProp" Target="../ctrlProps/ctrlProp107.xml"/><Relationship Id="rId260" Type="http://schemas.openxmlformats.org/officeDocument/2006/relationships/ctrlProp" Target="../ctrlProps/ctrlProp258.xml"/><Relationship Id="rId316" Type="http://schemas.openxmlformats.org/officeDocument/2006/relationships/ctrlProp" Target="../ctrlProps/ctrlProp314.xml"/><Relationship Id="rId523" Type="http://schemas.openxmlformats.org/officeDocument/2006/relationships/ctrlProp" Target="../ctrlProps/ctrlProp521.xml"/><Relationship Id="rId719" Type="http://schemas.openxmlformats.org/officeDocument/2006/relationships/ctrlProp" Target="../ctrlProps/ctrlProp717.xml"/><Relationship Id="rId55" Type="http://schemas.openxmlformats.org/officeDocument/2006/relationships/ctrlProp" Target="../ctrlProps/ctrlProp53.xml"/><Relationship Id="rId97" Type="http://schemas.openxmlformats.org/officeDocument/2006/relationships/ctrlProp" Target="../ctrlProps/ctrlProp95.xml"/><Relationship Id="rId120" Type="http://schemas.openxmlformats.org/officeDocument/2006/relationships/ctrlProp" Target="../ctrlProps/ctrlProp118.xml"/><Relationship Id="rId358" Type="http://schemas.openxmlformats.org/officeDocument/2006/relationships/ctrlProp" Target="../ctrlProps/ctrlProp356.xml"/><Relationship Id="rId565" Type="http://schemas.openxmlformats.org/officeDocument/2006/relationships/ctrlProp" Target="../ctrlProps/ctrlProp563.xml"/><Relationship Id="rId730" Type="http://schemas.openxmlformats.org/officeDocument/2006/relationships/ctrlProp" Target="../ctrlProps/ctrlProp728.xml"/><Relationship Id="rId772" Type="http://schemas.openxmlformats.org/officeDocument/2006/relationships/ctrlProp" Target="../ctrlProps/ctrlProp770.xml"/><Relationship Id="rId828" Type="http://schemas.openxmlformats.org/officeDocument/2006/relationships/ctrlProp" Target="../ctrlProps/ctrlProp826.xml"/><Relationship Id="rId162" Type="http://schemas.openxmlformats.org/officeDocument/2006/relationships/ctrlProp" Target="../ctrlProps/ctrlProp160.xml"/><Relationship Id="rId218" Type="http://schemas.openxmlformats.org/officeDocument/2006/relationships/ctrlProp" Target="../ctrlProps/ctrlProp216.xml"/><Relationship Id="rId425" Type="http://schemas.openxmlformats.org/officeDocument/2006/relationships/ctrlProp" Target="../ctrlProps/ctrlProp423.xml"/><Relationship Id="rId467" Type="http://schemas.openxmlformats.org/officeDocument/2006/relationships/ctrlProp" Target="../ctrlProps/ctrlProp465.xml"/><Relationship Id="rId632" Type="http://schemas.openxmlformats.org/officeDocument/2006/relationships/ctrlProp" Target="../ctrlProps/ctrlProp630.xml"/><Relationship Id="rId271" Type="http://schemas.openxmlformats.org/officeDocument/2006/relationships/ctrlProp" Target="../ctrlProps/ctrlProp269.xml"/><Relationship Id="rId674" Type="http://schemas.openxmlformats.org/officeDocument/2006/relationships/ctrlProp" Target="../ctrlProps/ctrlProp672.xml"/><Relationship Id="rId881" Type="http://schemas.openxmlformats.org/officeDocument/2006/relationships/table" Target="../tables/table31.xml"/><Relationship Id="rId24" Type="http://schemas.openxmlformats.org/officeDocument/2006/relationships/ctrlProp" Target="../ctrlProps/ctrlProp22.xml"/><Relationship Id="rId66" Type="http://schemas.openxmlformats.org/officeDocument/2006/relationships/ctrlProp" Target="../ctrlProps/ctrlProp64.xml"/><Relationship Id="rId131" Type="http://schemas.openxmlformats.org/officeDocument/2006/relationships/ctrlProp" Target="../ctrlProps/ctrlProp129.xml"/><Relationship Id="rId327" Type="http://schemas.openxmlformats.org/officeDocument/2006/relationships/ctrlProp" Target="../ctrlProps/ctrlProp325.xml"/><Relationship Id="rId369" Type="http://schemas.openxmlformats.org/officeDocument/2006/relationships/ctrlProp" Target="../ctrlProps/ctrlProp367.xml"/><Relationship Id="rId534" Type="http://schemas.openxmlformats.org/officeDocument/2006/relationships/ctrlProp" Target="../ctrlProps/ctrlProp532.xml"/><Relationship Id="rId576" Type="http://schemas.openxmlformats.org/officeDocument/2006/relationships/ctrlProp" Target="../ctrlProps/ctrlProp574.xml"/><Relationship Id="rId741" Type="http://schemas.openxmlformats.org/officeDocument/2006/relationships/ctrlProp" Target="../ctrlProps/ctrlProp739.xml"/><Relationship Id="rId783" Type="http://schemas.openxmlformats.org/officeDocument/2006/relationships/ctrlProp" Target="../ctrlProps/ctrlProp781.xml"/><Relationship Id="rId839" Type="http://schemas.openxmlformats.org/officeDocument/2006/relationships/ctrlProp" Target="../ctrlProps/ctrlProp837.xml"/><Relationship Id="rId173" Type="http://schemas.openxmlformats.org/officeDocument/2006/relationships/ctrlProp" Target="../ctrlProps/ctrlProp171.xml"/><Relationship Id="rId229" Type="http://schemas.openxmlformats.org/officeDocument/2006/relationships/ctrlProp" Target="../ctrlProps/ctrlProp227.xml"/><Relationship Id="rId380" Type="http://schemas.openxmlformats.org/officeDocument/2006/relationships/ctrlProp" Target="../ctrlProps/ctrlProp378.xml"/><Relationship Id="rId436" Type="http://schemas.openxmlformats.org/officeDocument/2006/relationships/ctrlProp" Target="../ctrlProps/ctrlProp434.xml"/><Relationship Id="rId601" Type="http://schemas.openxmlformats.org/officeDocument/2006/relationships/ctrlProp" Target="../ctrlProps/ctrlProp599.xml"/><Relationship Id="rId643" Type="http://schemas.openxmlformats.org/officeDocument/2006/relationships/ctrlProp" Target="../ctrlProps/ctrlProp641.xml"/><Relationship Id="rId240" Type="http://schemas.openxmlformats.org/officeDocument/2006/relationships/ctrlProp" Target="../ctrlProps/ctrlProp238.xml"/><Relationship Id="rId478" Type="http://schemas.openxmlformats.org/officeDocument/2006/relationships/ctrlProp" Target="../ctrlProps/ctrlProp476.xml"/><Relationship Id="rId685" Type="http://schemas.openxmlformats.org/officeDocument/2006/relationships/ctrlProp" Target="../ctrlProps/ctrlProp683.xml"/><Relationship Id="rId850" Type="http://schemas.openxmlformats.org/officeDocument/2006/relationships/ctrlProp" Target="../ctrlProps/ctrlProp848.xml"/><Relationship Id="rId892" Type="http://schemas.openxmlformats.org/officeDocument/2006/relationships/table" Target="../tables/table42.xml"/><Relationship Id="rId35" Type="http://schemas.openxmlformats.org/officeDocument/2006/relationships/ctrlProp" Target="../ctrlProps/ctrlProp33.xml"/><Relationship Id="rId77" Type="http://schemas.openxmlformats.org/officeDocument/2006/relationships/ctrlProp" Target="../ctrlProps/ctrlProp75.xml"/><Relationship Id="rId100" Type="http://schemas.openxmlformats.org/officeDocument/2006/relationships/ctrlProp" Target="../ctrlProps/ctrlProp98.xml"/><Relationship Id="rId282" Type="http://schemas.openxmlformats.org/officeDocument/2006/relationships/ctrlProp" Target="../ctrlProps/ctrlProp280.xml"/><Relationship Id="rId338" Type="http://schemas.openxmlformats.org/officeDocument/2006/relationships/ctrlProp" Target="../ctrlProps/ctrlProp336.xml"/><Relationship Id="rId503" Type="http://schemas.openxmlformats.org/officeDocument/2006/relationships/ctrlProp" Target="../ctrlProps/ctrlProp501.xml"/><Relationship Id="rId545" Type="http://schemas.openxmlformats.org/officeDocument/2006/relationships/ctrlProp" Target="../ctrlProps/ctrlProp543.xml"/><Relationship Id="rId587" Type="http://schemas.openxmlformats.org/officeDocument/2006/relationships/ctrlProp" Target="../ctrlProps/ctrlProp585.xml"/><Relationship Id="rId710" Type="http://schemas.openxmlformats.org/officeDocument/2006/relationships/ctrlProp" Target="../ctrlProps/ctrlProp708.xml"/><Relationship Id="rId752" Type="http://schemas.openxmlformats.org/officeDocument/2006/relationships/ctrlProp" Target="../ctrlProps/ctrlProp750.xml"/><Relationship Id="rId808" Type="http://schemas.openxmlformats.org/officeDocument/2006/relationships/ctrlProp" Target="../ctrlProps/ctrlProp806.xml"/><Relationship Id="rId8" Type="http://schemas.openxmlformats.org/officeDocument/2006/relationships/ctrlProp" Target="../ctrlProps/ctrlProp6.xml"/><Relationship Id="rId142" Type="http://schemas.openxmlformats.org/officeDocument/2006/relationships/ctrlProp" Target="../ctrlProps/ctrlProp140.xml"/><Relationship Id="rId184" Type="http://schemas.openxmlformats.org/officeDocument/2006/relationships/ctrlProp" Target="../ctrlProps/ctrlProp182.xml"/><Relationship Id="rId391" Type="http://schemas.openxmlformats.org/officeDocument/2006/relationships/ctrlProp" Target="../ctrlProps/ctrlProp389.xml"/><Relationship Id="rId405" Type="http://schemas.openxmlformats.org/officeDocument/2006/relationships/ctrlProp" Target="../ctrlProps/ctrlProp403.xml"/><Relationship Id="rId447" Type="http://schemas.openxmlformats.org/officeDocument/2006/relationships/ctrlProp" Target="../ctrlProps/ctrlProp445.xml"/><Relationship Id="rId612" Type="http://schemas.openxmlformats.org/officeDocument/2006/relationships/ctrlProp" Target="../ctrlProps/ctrlProp610.xml"/><Relationship Id="rId794" Type="http://schemas.openxmlformats.org/officeDocument/2006/relationships/ctrlProp" Target="../ctrlProps/ctrlProp792.xml"/><Relationship Id="rId251" Type="http://schemas.openxmlformats.org/officeDocument/2006/relationships/ctrlProp" Target="../ctrlProps/ctrlProp249.xml"/><Relationship Id="rId489" Type="http://schemas.openxmlformats.org/officeDocument/2006/relationships/ctrlProp" Target="../ctrlProps/ctrlProp487.xml"/><Relationship Id="rId654" Type="http://schemas.openxmlformats.org/officeDocument/2006/relationships/ctrlProp" Target="../ctrlProps/ctrlProp652.xml"/><Relationship Id="rId696" Type="http://schemas.openxmlformats.org/officeDocument/2006/relationships/ctrlProp" Target="../ctrlProps/ctrlProp694.xml"/><Relationship Id="rId861" Type="http://schemas.openxmlformats.org/officeDocument/2006/relationships/table" Target="../tables/table11.xml"/><Relationship Id="rId46" Type="http://schemas.openxmlformats.org/officeDocument/2006/relationships/ctrlProp" Target="../ctrlProps/ctrlProp44.xml"/><Relationship Id="rId293" Type="http://schemas.openxmlformats.org/officeDocument/2006/relationships/ctrlProp" Target="../ctrlProps/ctrlProp291.xml"/><Relationship Id="rId307" Type="http://schemas.openxmlformats.org/officeDocument/2006/relationships/ctrlProp" Target="../ctrlProps/ctrlProp305.xml"/><Relationship Id="rId349" Type="http://schemas.openxmlformats.org/officeDocument/2006/relationships/ctrlProp" Target="../ctrlProps/ctrlProp347.xml"/><Relationship Id="rId514" Type="http://schemas.openxmlformats.org/officeDocument/2006/relationships/ctrlProp" Target="../ctrlProps/ctrlProp512.xml"/><Relationship Id="rId556" Type="http://schemas.openxmlformats.org/officeDocument/2006/relationships/ctrlProp" Target="../ctrlProps/ctrlProp554.xml"/><Relationship Id="rId721" Type="http://schemas.openxmlformats.org/officeDocument/2006/relationships/ctrlProp" Target="../ctrlProps/ctrlProp719.xml"/><Relationship Id="rId763" Type="http://schemas.openxmlformats.org/officeDocument/2006/relationships/ctrlProp" Target="../ctrlProps/ctrlProp761.xml"/><Relationship Id="rId88" Type="http://schemas.openxmlformats.org/officeDocument/2006/relationships/ctrlProp" Target="../ctrlProps/ctrlProp86.xml"/><Relationship Id="rId111" Type="http://schemas.openxmlformats.org/officeDocument/2006/relationships/ctrlProp" Target="../ctrlProps/ctrlProp109.xml"/><Relationship Id="rId153" Type="http://schemas.openxmlformats.org/officeDocument/2006/relationships/ctrlProp" Target="../ctrlProps/ctrlProp151.xml"/><Relationship Id="rId195" Type="http://schemas.openxmlformats.org/officeDocument/2006/relationships/ctrlProp" Target="../ctrlProps/ctrlProp193.xml"/><Relationship Id="rId209" Type="http://schemas.openxmlformats.org/officeDocument/2006/relationships/ctrlProp" Target="../ctrlProps/ctrlProp207.xml"/><Relationship Id="rId360" Type="http://schemas.openxmlformats.org/officeDocument/2006/relationships/ctrlProp" Target="../ctrlProps/ctrlProp358.xml"/><Relationship Id="rId416" Type="http://schemas.openxmlformats.org/officeDocument/2006/relationships/ctrlProp" Target="../ctrlProps/ctrlProp414.xml"/><Relationship Id="rId598" Type="http://schemas.openxmlformats.org/officeDocument/2006/relationships/ctrlProp" Target="../ctrlProps/ctrlProp596.xml"/><Relationship Id="rId819" Type="http://schemas.openxmlformats.org/officeDocument/2006/relationships/ctrlProp" Target="../ctrlProps/ctrlProp817.xml"/><Relationship Id="rId220" Type="http://schemas.openxmlformats.org/officeDocument/2006/relationships/ctrlProp" Target="../ctrlProps/ctrlProp218.xml"/><Relationship Id="rId458" Type="http://schemas.openxmlformats.org/officeDocument/2006/relationships/ctrlProp" Target="../ctrlProps/ctrlProp456.xml"/><Relationship Id="rId623" Type="http://schemas.openxmlformats.org/officeDocument/2006/relationships/ctrlProp" Target="../ctrlProps/ctrlProp621.xml"/><Relationship Id="rId665" Type="http://schemas.openxmlformats.org/officeDocument/2006/relationships/ctrlProp" Target="../ctrlProps/ctrlProp663.xml"/><Relationship Id="rId830" Type="http://schemas.openxmlformats.org/officeDocument/2006/relationships/ctrlProp" Target="../ctrlProps/ctrlProp828.xml"/><Relationship Id="rId872" Type="http://schemas.openxmlformats.org/officeDocument/2006/relationships/table" Target="../tables/table22.xml"/><Relationship Id="rId15" Type="http://schemas.openxmlformats.org/officeDocument/2006/relationships/ctrlProp" Target="../ctrlProps/ctrlProp13.xml"/><Relationship Id="rId57" Type="http://schemas.openxmlformats.org/officeDocument/2006/relationships/ctrlProp" Target="../ctrlProps/ctrlProp55.xml"/><Relationship Id="rId262" Type="http://schemas.openxmlformats.org/officeDocument/2006/relationships/ctrlProp" Target="../ctrlProps/ctrlProp260.xml"/><Relationship Id="rId318" Type="http://schemas.openxmlformats.org/officeDocument/2006/relationships/ctrlProp" Target="../ctrlProps/ctrlProp316.xml"/><Relationship Id="rId525" Type="http://schemas.openxmlformats.org/officeDocument/2006/relationships/ctrlProp" Target="../ctrlProps/ctrlProp523.xml"/><Relationship Id="rId567" Type="http://schemas.openxmlformats.org/officeDocument/2006/relationships/ctrlProp" Target="../ctrlProps/ctrlProp565.xml"/><Relationship Id="rId732" Type="http://schemas.openxmlformats.org/officeDocument/2006/relationships/ctrlProp" Target="../ctrlProps/ctrlProp730.xml"/><Relationship Id="rId99" Type="http://schemas.openxmlformats.org/officeDocument/2006/relationships/ctrlProp" Target="../ctrlProps/ctrlProp97.xml"/><Relationship Id="rId122" Type="http://schemas.openxmlformats.org/officeDocument/2006/relationships/ctrlProp" Target="../ctrlProps/ctrlProp120.xml"/><Relationship Id="rId164" Type="http://schemas.openxmlformats.org/officeDocument/2006/relationships/ctrlProp" Target="../ctrlProps/ctrlProp162.xml"/><Relationship Id="rId371" Type="http://schemas.openxmlformats.org/officeDocument/2006/relationships/ctrlProp" Target="../ctrlProps/ctrlProp369.xml"/><Relationship Id="rId774" Type="http://schemas.openxmlformats.org/officeDocument/2006/relationships/ctrlProp" Target="../ctrlProps/ctrlProp772.xml"/><Relationship Id="rId427" Type="http://schemas.openxmlformats.org/officeDocument/2006/relationships/ctrlProp" Target="../ctrlProps/ctrlProp425.xml"/><Relationship Id="rId469" Type="http://schemas.openxmlformats.org/officeDocument/2006/relationships/ctrlProp" Target="../ctrlProps/ctrlProp467.xml"/><Relationship Id="rId634" Type="http://schemas.openxmlformats.org/officeDocument/2006/relationships/ctrlProp" Target="../ctrlProps/ctrlProp632.xml"/><Relationship Id="rId676" Type="http://schemas.openxmlformats.org/officeDocument/2006/relationships/ctrlProp" Target="../ctrlProps/ctrlProp674.xml"/><Relationship Id="rId841" Type="http://schemas.openxmlformats.org/officeDocument/2006/relationships/ctrlProp" Target="../ctrlProps/ctrlProp839.xml"/><Relationship Id="rId883" Type="http://schemas.openxmlformats.org/officeDocument/2006/relationships/table" Target="../tables/table33.xml"/><Relationship Id="rId26" Type="http://schemas.openxmlformats.org/officeDocument/2006/relationships/ctrlProp" Target="../ctrlProps/ctrlProp24.xml"/><Relationship Id="rId231" Type="http://schemas.openxmlformats.org/officeDocument/2006/relationships/ctrlProp" Target="../ctrlProps/ctrlProp229.xml"/><Relationship Id="rId273" Type="http://schemas.openxmlformats.org/officeDocument/2006/relationships/ctrlProp" Target="../ctrlProps/ctrlProp271.xml"/><Relationship Id="rId329" Type="http://schemas.openxmlformats.org/officeDocument/2006/relationships/ctrlProp" Target="../ctrlProps/ctrlProp327.xml"/><Relationship Id="rId480" Type="http://schemas.openxmlformats.org/officeDocument/2006/relationships/ctrlProp" Target="../ctrlProps/ctrlProp478.xml"/><Relationship Id="rId536" Type="http://schemas.openxmlformats.org/officeDocument/2006/relationships/ctrlProp" Target="../ctrlProps/ctrlProp534.xml"/><Relationship Id="rId701" Type="http://schemas.openxmlformats.org/officeDocument/2006/relationships/ctrlProp" Target="../ctrlProps/ctrlProp699.xml"/><Relationship Id="rId68" Type="http://schemas.openxmlformats.org/officeDocument/2006/relationships/ctrlProp" Target="../ctrlProps/ctrlProp66.xml"/><Relationship Id="rId133" Type="http://schemas.openxmlformats.org/officeDocument/2006/relationships/ctrlProp" Target="../ctrlProps/ctrlProp131.xml"/><Relationship Id="rId175" Type="http://schemas.openxmlformats.org/officeDocument/2006/relationships/ctrlProp" Target="../ctrlProps/ctrlProp173.xml"/><Relationship Id="rId340" Type="http://schemas.openxmlformats.org/officeDocument/2006/relationships/ctrlProp" Target="../ctrlProps/ctrlProp338.xml"/><Relationship Id="rId578" Type="http://schemas.openxmlformats.org/officeDocument/2006/relationships/ctrlProp" Target="../ctrlProps/ctrlProp576.xml"/><Relationship Id="rId743" Type="http://schemas.openxmlformats.org/officeDocument/2006/relationships/ctrlProp" Target="../ctrlProps/ctrlProp741.xml"/><Relationship Id="rId785" Type="http://schemas.openxmlformats.org/officeDocument/2006/relationships/ctrlProp" Target="../ctrlProps/ctrlProp783.xml"/><Relationship Id="rId200" Type="http://schemas.openxmlformats.org/officeDocument/2006/relationships/ctrlProp" Target="../ctrlProps/ctrlProp198.xml"/><Relationship Id="rId382" Type="http://schemas.openxmlformats.org/officeDocument/2006/relationships/ctrlProp" Target="../ctrlProps/ctrlProp380.xml"/><Relationship Id="rId438" Type="http://schemas.openxmlformats.org/officeDocument/2006/relationships/ctrlProp" Target="../ctrlProps/ctrlProp436.xml"/><Relationship Id="rId603" Type="http://schemas.openxmlformats.org/officeDocument/2006/relationships/ctrlProp" Target="../ctrlProps/ctrlProp601.xml"/><Relationship Id="rId645" Type="http://schemas.openxmlformats.org/officeDocument/2006/relationships/ctrlProp" Target="../ctrlProps/ctrlProp643.xml"/><Relationship Id="rId687" Type="http://schemas.openxmlformats.org/officeDocument/2006/relationships/ctrlProp" Target="../ctrlProps/ctrlProp685.xml"/><Relationship Id="rId810" Type="http://schemas.openxmlformats.org/officeDocument/2006/relationships/ctrlProp" Target="../ctrlProps/ctrlProp808.xml"/><Relationship Id="rId852" Type="http://schemas.openxmlformats.org/officeDocument/2006/relationships/table" Target="../tables/table2.xml"/><Relationship Id="rId242" Type="http://schemas.openxmlformats.org/officeDocument/2006/relationships/ctrlProp" Target="../ctrlProps/ctrlProp240.xml"/><Relationship Id="rId284" Type="http://schemas.openxmlformats.org/officeDocument/2006/relationships/ctrlProp" Target="../ctrlProps/ctrlProp282.xml"/><Relationship Id="rId491" Type="http://schemas.openxmlformats.org/officeDocument/2006/relationships/ctrlProp" Target="../ctrlProps/ctrlProp489.xml"/><Relationship Id="rId505" Type="http://schemas.openxmlformats.org/officeDocument/2006/relationships/ctrlProp" Target="../ctrlProps/ctrlProp503.xml"/><Relationship Id="rId712" Type="http://schemas.openxmlformats.org/officeDocument/2006/relationships/ctrlProp" Target="../ctrlProps/ctrlProp710.xml"/><Relationship Id="rId894" Type="http://schemas.openxmlformats.org/officeDocument/2006/relationships/table" Target="../tables/table44.xml"/><Relationship Id="rId37" Type="http://schemas.openxmlformats.org/officeDocument/2006/relationships/ctrlProp" Target="../ctrlProps/ctrlProp35.xml"/><Relationship Id="rId79" Type="http://schemas.openxmlformats.org/officeDocument/2006/relationships/ctrlProp" Target="../ctrlProps/ctrlProp77.xml"/><Relationship Id="rId102" Type="http://schemas.openxmlformats.org/officeDocument/2006/relationships/ctrlProp" Target="../ctrlProps/ctrlProp100.xml"/><Relationship Id="rId144" Type="http://schemas.openxmlformats.org/officeDocument/2006/relationships/ctrlProp" Target="../ctrlProps/ctrlProp142.xml"/><Relationship Id="rId547" Type="http://schemas.openxmlformats.org/officeDocument/2006/relationships/ctrlProp" Target="../ctrlProps/ctrlProp545.xml"/><Relationship Id="rId589" Type="http://schemas.openxmlformats.org/officeDocument/2006/relationships/ctrlProp" Target="../ctrlProps/ctrlProp587.xml"/><Relationship Id="rId754" Type="http://schemas.openxmlformats.org/officeDocument/2006/relationships/ctrlProp" Target="../ctrlProps/ctrlProp752.xml"/><Relationship Id="rId796" Type="http://schemas.openxmlformats.org/officeDocument/2006/relationships/ctrlProp" Target="../ctrlProps/ctrlProp794.xml"/><Relationship Id="rId90" Type="http://schemas.openxmlformats.org/officeDocument/2006/relationships/ctrlProp" Target="../ctrlProps/ctrlProp88.xml"/><Relationship Id="rId186" Type="http://schemas.openxmlformats.org/officeDocument/2006/relationships/ctrlProp" Target="../ctrlProps/ctrlProp184.xml"/><Relationship Id="rId351" Type="http://schemas.openxmlformats.org/officeDocument/2006/relationships/ctrlProp" Target="../ctrlProps/ctrlProp349.xml"/><Relationship Id="rId393" Type="http://schemas.openxmlformats.org/officeDocument/2006/relationships/ctrlProp" Target="../ctrlProps/ctrlProp391.xml"/><Relationship Id="rId407" Type="http://schemas.openxmlformats.org/officeDocument/2006/relationships/ctrlProp" Target="../ctrlProps/ctrlProp405.xml"/><Relationship Id="rId449" Type="http://schemas.openxmlformats.org/officeDocument/2006/relationships/ctrlProp" Target="../ctrlProps/ctrlProp447.xml"/><Relationship Id="rId614" Type="http://schemas.openxmlformats.org/officeDocument/2006/relationships/ctrlProp" Target="../ctrlProps/ctrlProp612.xml"/><Relationship Id="rId656" Type="http://schemas.openxmlformats.org/officeDocument/2006/relationships/ctrlProp" Target="../ctrlProps/ctrlProp654.xml"/><Relationship Id="rId821" Type="http://schemas.openxmlformats.org/officeDocument/2006/relationships/ctrlProp" Target="../ctrlProps/ctrlProp819.xml"/><Relationship Id="rId863" Type="http://schemas.openxmlformats.org/officeDocument/2006/relationships/table" Target="../tables/table13.xml"/><Relationship Id="rId211" Type="http://schemas.openxmlformats.org/officeDocument/2006/relationships/ctrlProp" Target="../ctrlProps/ctrlProp209.xml"/><Relationship Id="rId253" Type="http://schemas.openxmlformats.org/officeDocument/2006/relationships/ctrlProp" Target="../ctrlProps/ctrlProp251.xml"/><Relationship Id="rId295" Type="http://schemas.openxmlformats.org/officeDocument/2006/relationships/ctrlProp" Target="../ctrlProps/ctrlProp293.xml"/><Relationship Id="rId309" Type="http://schemas.openxmlformats.org/officeDocument/2006/relationships/ctrlProp" Target="../ctrlProps/ctrlProp307.xml"/><Relationship Id="rId460" Type="http://schemas.openxmlformats.org/officeDocument/2006/relationships/ctrlProp" Target="../ctrlProps/ctrlProp458.xml"/><Relationship Id="rId516" Type="http://schemas.openxmlformats.org/officeDocument/2006/relationships/ctrlProp" Target="../ctrlProps/ctrlProp514.xml"/><Relationship Id="rId698" Type="http://schemas.openxmlformats.org/officeDocument/2006/relationships/ctrlProp" Target="../ctrlProps/ctrlProp696.xml"/><Relationship Id="rId48" Type="http://schemas.openxmlformats.org/officeDocument/2006/relationships/ctrlProp" Target="../ctrlProps/ctrlProp46.xml"/><Relationship Id="rId113" Type="http://schemas.openxmlformats.org/officeDocument/2006/relationships/ctrlProp" Target="../ctrlProps/ctrlProp111.xml"/><Relationship Id="rId320" Type="http://schemas.openxmlformats.org/officeDocument/2006/relationships/ctrlProp" Target="../ctrlProps/ctrlProp318.xml"/><Relationship Id="rId558" Type="http://schemas.openxmlformats.org/officeDocument/2006/relationships/ctrlProp" Target="../ctrlProps/ctrlProp556.xml"/><Relationship Id="rId723" Type="http://schemas.openxmlformats.org/officeDocument/2006/relationships/ctrlProp" Target="../ctrlProps/ctrlProp721.xml"/><Relationship Id="rId765" Type="http://schemas.openxmlformats.org/officeDocument/2006/relationships/ctrlProp" Target="../ctrlProps/ctrlProp763.xml"/><Relationship Id="rId155" Type="http://schemas.openxmlformats.org/officeDocument/2006/relationships/ctrlProp" Target="../ctrlProps/ctrlProp153.xml"/><Relationship Id="rId197" Type="http://schemas.openxmlformats.org/officeDocument/2006/relationships/ctrlProp" Target="../ctrlProps/ctrlProp195.xml"/><Relationship Id="rId362" Type="http://schemas.openxmlformats.org/officeDocument/2006/relationships/ctrlProp" Target="../ctrlProps/ctrlProp360.xml"/><Relationship Id="rId418" Type="http://schemas.openxmlformats.org/officeDocument/2006/relationships/ctrlProp" Target="../ctrlProps/ctrlProp416.xml"/><Relationship Id="rId625" Type="http://schemas.openxmlformats.org/officeDocument/2006/relationships/ctrlProp" Target="../ctrlProps/ctrlProp623.xml"/><Relationship Id="rId832" Type="http://schemas.openxmlformats.org/officeDocument/2006/relationships/ctrlProp" Target="../ctrlProps/ctrlProp830.xml"/><Relationship Id="rId222" Type="http://schemas.openxmlformats.org/officeDocument/2006/relationships/ctrlProp" Target="../ctrlProps/ctrlProp220.xml"/><Relationship Id="rId264" Type="http://schemas.openxmlformats.org/officeDocument/2006/relationships/ctrlProp" Target="../ctrlProps/ctrlProp262.xml"/><Relationship Id="rId471" Type="http://schemas.openxmlformats.org/officeDocument/2006/relationships/ctrlProp" Target="../ctrlProps/ctrlProp469.xml"/><Relationship Id="rId667" Type="http://schemas.openxmlformats.org/officeDocument/2006/relationships/ctrlProp" Target="../ctrlProps/ctrlProp665.xml"/><Relationship Id="rId874" Type="http://schemas.openxmlformats.org/officeDocument/2006/relationships/table" Target="../tables/table24.xml"/><Relationship Id="rId17" Type="http://schemas.openxmlformats.org/officeDocument/2006/relationships/ctrlProp" Target="../ctrlProps/ctrlProp15.xml"/><Relationship Id="rId59" Type="http://schemas.openxmlformats.org/officeDocument/2006/relationships/ctrlProp" Target="../ctrlProps/ctrlProp57.xml"/><Relationship Id="rId124" Type="http://schemas.openxmlformats.org/officeDocument/2006/relationships/ctrlProp" Target="../ctrlProps/ctrlProp122.xml"/><Relationship Id="rId527" Type="http://schemas.openxmlformats.org/officeDocument/2006/relationships/ctrlProp" Target="../ctrlProps/ctrlProp525.xml"/><Relationship Id="rId569" Type="http://schemas.openxmlformats.org/officeDocument/2006/relationships/ctrlProp" Target="../ctrlProps/ctrlProp567.xml"/><Relationship Id="rId734" Type="http://schemas.openxmlformats.org/officeDocument/2006/relationships/ctrlProp" Target="../ctrlProps/ctrlProp732.xml"/><Relationship Id="rId776" Type="http://schemas.openxmlformats.org/officeDocument/2006/relationships/ctrlProp" Target="../ctrlProps/ctrlProp774.xml"/><Relationship Id="rId70" Type="http://schemas.openxmlformats.org/officeDocument/2006/relationships/ctrlProp" Target="../ctrlProps/ctrlProp68.xml"/><Relationship Id="rId166" Type="http://schemas.openxmlformats.org/officeDocument/2006/relationships/ctrlProp" Target="../ctrlProps/ctrlProp164.xml"/><Relationship Id="rId331" Type="http://schemas.openxmlformats.org/officeDocument/2006/relationships/ctrlProp" Target="../ctrlProps/ctrlProp329.xml"/><Relationship Id="rId373" Type="http://schemas.openxmlformats.org/officeDocument/2006/relationships/ctrlProp" Target="../ctrlProps/ctrlProp371.xml"/><Relationship Id="rId429" Type="http://schemas.openxmlformats.org/officeDocument/2006/relationships/ctrlProp" Target="../ctrlProps/ctrlProp427.xml"/><Relationship Id="rId580" Type="http://schemas.openxmlformats.org/officeDocument/2006/relationships/ctrlProp" Target="../ctrlProps/ctrlProp578.xml"/><Relationship Id="rId636" Type="http://schemas.openxmlformats.org/officeDocument/2006/relationships/ctrlProp" Target="../ctrlProps/ctrlProp634.xml"/><Relationship Id="rId801" Type="http://schemas.openxmlformats.org/officeDocument/2006/relationships/ctrlProp" Target="../ctrlProps/ctrlProp799.xml"/><Relationship Id="rId1" Type="http://schemas.openxmlformats.org/officeDocument/2006/relationships/drawing" Target="../drawings/drawing1.xml"/><Relationship Id="rId233" Type="http://schemas.openxmlformats.org/officeDocument/2006/relationships/ctrlProp" Target="../ctrlProps/ctrlProp231.xml"/><Relationship Id="rId440" Type="http://schemas.openxmlformats.org/officeDocument/2006/relationships/ctrlProp" Target="../ctrlProps/ctrlProp438.xml"/><Relationship Id="rId678" Type="http://schemas.openxmlformats.org/officeDocument/2006/relationships/ctrlProp" Target="../ctrlProps/ctrlProp676.xml"/><Relationship Id="rId843" Type="http://schemas.openxmlformats.org/officeDocument/2006/relationships/ctrlProp" Target="../ctrlProps/ctrlProp841.xml"/><Relationship Id="rId885" Type="http://schemas.openxmlformats.org/officeDocument/2006/relationships/table" Target="../tables/table35.xml"/><Relationship Id="rId28" Type="http://schemas.openxmlformats.org/officeDocument/2006/relationships/ctrlProp" Target="../ctrlProps/ctrlProp26.xml"/><Relationship Id="rId275" Type="http://schemas.openxmlformats.org/officeDocument/2006/relationships/ctrlProp" Target="../ctrlProps/ctrlProp273.xml"/><Relationship Id="rId300" Type="http://schemas.openxmlformats.org/officeDocument/2006/relationships/ctrlProp" Target="../ctrlProps/ctrlProp298.xml"/><Relationship Id="rId482" Type="http://schemas.openxmlformats.org/officeDocument/2006/relationships/ctrlProp" Target="../ctrlProps/ctrlProp480.xml"/><Relationship Id="rId538" Type="http://schemas.openxmlformats.org/officeDocument/2006/relationships/ctrlProp" Target="../ctrlProps/ctrlProp536.xml"/><Relationship Id="rId703" Type="http://schemas.openxmlformats.org/officeDocument/2006/relationships/ctrlProp" Target="../ctrlProps/ctrlProp701.xml"/><Relationship Id="rId745" Type="http://schemas.openxmlformats.org/officeDocument/2006/relationships/ctrlProp" Target="../ctrlProps/ctrlProp743.xml"/><Relationship Id="rId81" Type="http://schemas.openxmlformats.org/officeDocument/2006/relationships/ctrlProp" Target="../ctrlProps/ctrlProp79.xml"/><Relationship Id="rId135" Type="http://schemas.openxmlformats.org/officeDocument/2006/relationships/ctrlProp" Target="../ctrlProps/ctrlProp133.xml"/><Relationship Id="rId177" Type="http://schemas.openxmlformats.org/officeDocument/2006/relationships/ctrlProp" Target="../ctrlProps/ctrlProp175.xml"/><Relationship Id="rId342" Type="http://schemas.openxmlformats.org/officeDocument/2006/relationships/ctrlProp" Target="../ctrlProps/ctrlProp340.xml"/><Relationship Id="rId384" Type="http://schemas.openxmlformats.org/officeDocument/2006/relationships/ctrlProp" Target="../ctrlProps/ctrlProp382.xml"/><Relationship Id="rId591" Type="http://schemas.openxmlformats.org/officeDocument/2006/relationships/ctrlProp" Target="../ctrlProps/ctrlProp589.xml"/><Relationship Id="rId605" Type="http://schemas.openxmlformats.org/officeDocument/2006/relationships/ctrlProp" Target="../ctrlProps/ctrlProp603.xml"/><Relationship Id="rId787" Type="http://schemas.openxmlformats.org/officeDocument/2006/relationships/ctrlProp" Target="../ctrlProps/ctrlProp785.xml"/><Relationship Id="rId812" Type="http://schemas.openxmlformats.org/officeDocument/2006/relationships/ctrlProp" Target="../ctrlProps/ctrlProp810.xml"/><Relationship Id="rId202" Type="http://schemas.openxmlformats.org/officeDocument/2006/relationships/ctrlProp" Target="../ctrlProps/ctrlProp200.xml"/><Relationship Id="rId244" Type="http://schemas.openxmlformats.org/officeDocument/2006/relationships/ctrlProp" Target="../ctrlProps/ctrlProp242.xml"/><Relationship Id="rId647" Type="http://schemas.openxmlformats.org/officeDocument/2006/relationships/ctrlProp" Target="../ctrlProps/ctrlProp645.xml"/><Relationship Id="rId689" Type="http://schemas.openxmlformats.org/officeDocument/2006/relationships/ctrlProp" Target="../ctrlProps/ctrlProp687.xml"/><Relationship Id="rId854" Type="http://schemas.openxmlformats.org/officeDocument/2006/relationships/table" Target="../tables/table4.xml"/><Relationship Id="rId896" Type="http://schemas.openxmlformats.org/officeDocument/2006/relationships/comments" Target="../comments1.xml"/><Relationship Id="rId39" Type="http://schemas.openxmlformats.org/officeDocument/2006/relationships/ctrlProp" Target="../ctrlProps/ctrlProp37.xml"/><Relationship Id="rId286" Type="http://schemas.openxmlformats.org/officeDocument/2006/relationships/ctrlProp" Target="../ctrlProps/ctrlProp284.xml"/><Relationship Id="rId451" Type="http://schemas.openxmlformats.org/officeDocument/2006/relationships/ctrlProp" Target="../ctrlProps/ctrlProp449.xml"/><Relationship Id="rId493" Type="http://schemas.openxmlformats.org/officeDocument/2006/relationships/ctrlProp" Target="../ctrlProps/ctrlProp491.xml"/><Relationship Id="rId507" Type="http://schemas.openxmlformats.org/officeDocument/2006/relationships/ctrlProp" Target="../ctrlProps/ctrlProp505.xml"/><Relationship Id="rId549" Type="http://schemas.openxmlformats.org/officeDocument/2006/relationships/ctrlProp" Target="../ctrlProps/ctrlProp547.xml"/><Relationship Id="rId714" Type="http://schemas.openxmlformats.org/officeDocument/2006/relationships/ctrlProp" Target="../ctrlProps/ctrlProp712.xml"/><Relationship Id="rId756" Type="http://schemas.openxmlformats.org/officeDocument/2006/relationships/ctrlProp" Target="../ctrlProps/ctrlProp754.xml"/><Relationship Id="rId50" Type="http://schemas.openxmlformats.org/officeDocument/2006/relationships/ctrlProp" Target="../ctrlProps/ctrlProp48.xml"/><Relationship Id="rId104" Type="http://schemas.openxmlformats.org/officeDocument/2006/relationships/ctrlProp" Target="../ctrlProps/ctrlProp102.xml"/><Relationship Id="rId146" Type="http://schemas.openxmlformats.org/officeDocument/2006/relationships/ctrlProp" Target="../ctrlProps/ctrlProp144.xml"/><Relationship Id="rId188" Type="http://schemas.openxmlformats.org/officeDocument/2006/relationships/ctrlProp" Target="../ctrlProps/ctrlProp186.xml"/><Relationship Id="rId311" Type="http://schemas.openxmlformats.org/officeDocument/2006/relationships/ctrlProp" Target="../ctrlProps/ctrlProp309.xml"/><Relationship Id="rId353" Type="http://schemas.openxmlformats.org/officeDocument/2006/relationships/ctrlProp" Target="../ctrlProps/ctrlProp351.xml"/><Relationship Id="rId395" Type="http://schemas.openxmlformats.org/officeDocument/2006/relationships/ctrlProp" Target="../ctrlProps/ctrlProp393.xml"/><Relationship Id="rId409" Type="http://schemas.openxmlformats.org/officeDocument/2006/relationships/ctrlProp" Target="../ctrlProps/ctrlProp407.xml"/><Relationship Id="rId560" Type="http://schemas.openxmlformats.org/officeDocument/2006/relationships/ctrlProp" Target="../ctrlProps/ctrlProp558.xml"/><Relationship Id="rId798" Type="http://schemas.openxmlformats.org/officeDocument/2006/relationships/ctrlProp" Target="../ctrlProps/ctrlProp796.xml"/><Relationship Id="rId92" Type="http://schemas.openxmlformats.org/officeDocument/2006/relationships/ctrlProp" Target="../ctrlProps/ctrlProp90.xml"/><Relationship Id="rId213" Type="http://schemas.openxmlformats.org/officeDocument/2006/relationships/ctrlProp" Target="../ctrlProps/ctrlProp211.xml"/><Relationship Id="rId420" Type="http://schemas.openxmlformats.org/officeDocument/2006/relationships/ctrlProp" Target="../ctrlProps/ctrlProp418.xml"/><Relationship Id="rId616" Type="http://schemas.openxmlformats.org/officeDocument/2006/relationships/ctrlProp" Target="../ctrlProps/ctrlProp614.xml"/><Relationship Id="rId658" Type="http://schemas.openxmlformats.org/officeDocument/2006/relationships/ctrlProp" Target="../ctrlProps/ctrlProp656.xml"/><Relationship Id="rId823" Type="http://schemas.openxmlformats.org/officeDocument/2006/relationships/ctrlProp" Target="../ctrlProps/ctrlProp821.xml"/><Relationship Id="rId865" Type="http://schemas.openxmlformats.org/officeDocument/2006/relationships/table" Target="../tables/table15.xml"/><Relationship Id="rId255" Type="http://schemas.openxmlformats.org/officeDocument/2006/relationships/ctrlProp" Target="../ctrlProps/ctrlProp253.xml"/><Relationship Id="rId297" Type="http://schemas.openxmlformats.org/officeDocument/2006/relationships/ctrlProp" Target="../ctrlProps/ctrlProp295.xml"/><Relationship Id="rId462" Type="http://schemas.openxmlformats.org/officeDocument/2006/relationships/ctrlProp" Target="../ctrlProps/ctrlProp460.xml"/><Relationship Id="rId518" Type="http://schemas.openxmlformats.org/officeDocument/2006/relationships/ctrlProp" Target="../ctrlProps/ctrlProp516.xml"/><Relationship Id="rId725" Type="http://schemas.openxmlformats.org/officeDocument/2006/relationships/ctrlProp" Target="../ctrlProps/ctrlProp723.xml"/><Relationship Id="rId115" Type="http://schemas.openxmlformats.org/officeDocument/2006/relationships/ctrlProp" Target="../ctrlProps/ctrlProp113.xml"/><Relationship Id="rId157" Type="http://schemas.openxmlformats.org/officeDocument/2006/relationships/ctrlProp" Target="../ctrlProps/ctrlProp155.xml"/><Relationship Id="rId322" Type="http://schemas.openxmlformats.org/officeDocument/2006/relationships/ctrlProp" Target="../ctrlProps/ctrlProp320.xml"/><Relationship Id="rId364" Type="http://schemas.openxmlformats.org/officeDocument/2006/relationships/ctrlProp" Target="../ctrlProps/ctrlProp362.xml"/><Relationship Id="rId767" Type="http://schemas.openxmlformats.org/officeDocument/2006/relationships/ctrlProp" Target="../ctrlProps/ctrlProp765.xml"/><Relationship Id="rId61" Type="http://schemas.openxmlformats.org/officeDocument/2006/relationships/ctrlProp" Target="../ctrlProps/ctrlProp59.xml"/><Relationship Id="rId199" Type="http://schemas.openxmlformats.org/officeDocument/2006/relationships/ctrlProp" Target="../ctrlProps/ctrlProp197.xml"/><Relationship Id="rId571" Type="http://schemas.openxmlformats.org/officeDocument/2006/relationships/ctrlProp" Target="../ctrlProps/ctrlProp569.xml"/><Relationship Id="rId627" Type="http://schemas.openxmlformats.org/officeDocument/2006/relationships/ctrlProp" Target="../ctrlProps/ctrlProp625.xml"/><Relationship Id="rId669" Type="http://schemas.openxmlformats.org/officeDocument/2006/relationships/ctrlProp" Target="../ctrlProps/ctrlProp667.xml"/><Relationship Id="rId834" Type="http://schemas.openxmlformats.org/officeDocument/2006/relationships/ctrlProp" Target="../ctrlProps/ctrlProp832.xml"/><Relationship Id="rId876" Type="http://schemas.openxmlformats.org/officeDocument/2006/relationships/table" Target="../tables/table26.xml"/><Relationship Id="rId19" Type="http://schemas.openxmlformats.org/officeDocument/2006/relationships/ctrlProp" Target="../ctrlProps/ctrlProp17.xml"/><Relationship Id="rId224" Type="http://schemas.openxmlformats.org/officeDocument/2006/relationships/ctrlProp" Target="../ctrlProps/ctrlProp222.xml"/><Relationship Id="rId266" Type="http://schemas.openxmlformats.org/officeDocument/2006/relationships/ctrlProp" Target="../ctrlProps/ctrlProp264.xml"/><Relationship Id="rId431" Type="http://schemas.openxmlformats.org/officeDocument/2006/relationships/ctrlProp" Target="../ctrlProps/ctrlProp429.xml"/><Relationship Id="rId473" Type="http://schemas.openxmlformats.org/officeDocument/2006/relationships/ctrlProp" Target="../ctrlProps/ctrlProp471.xml"/><Relationship Id="rId529" Type="http://schemas.openxmlformats.org/officeDocument/2006/relationships/ctrlProp" Target="../ctrlProps/ctrlProp527.xml"/><Relationship Id="rId680" Type="http://schemas.openxmlformats.org/officeDocument/2006/relationships/ctrlProp" Target="../ctrlProps/ctrlProp678.xml"/><Relationship Id="rId736" Type="http://schemas.openxmlformats.org/officeDocument/2006/relationships/ctrlProp" Target="../ctrlProps/ctrlProp734.xml"/><Relationship Id="rId30" Type="http://schemas.openxmlformats.org/officeDocument/2006/relationships/ctrlProp" Target="../ctrlProps/ctrlProp28.xml"/><Relationship Id="rId126" Type="http://schemas.openxmlformats.org/officeDocument/2006/relationships/ctrlProp" Target="../ctrlProps/ctrlProp124.xml"/><Relationship Id="rId168" Type="http://schemas.openxmlformats.org/officeDocument/2006/relationships/ctrlProp" Target="../ctrlProps/ctrlProp166.xml"/><Relationship Id="rId333" Type="http://schemas.openxmlformats.org/officeDocument/2006/relationships/ctrlProp" Target="../ctrlProps/ctrlProp331.xml"/><Relationship Id="rId540" Type="http://schemas.openxmlformats.org/officeDocument/2006/relationships/ctrlProp" Target="../ctrlProps/ctrlProp538.xml"/><Relationship Id="rId778" Type="http://schemas.openxmlformats.org/officeDocument/2006/relationships/ctrlProp" Target="../ctrlProps/ctrlProp776.xml"/><Relationship Id="rId72" Type="http://schemas.openxmlformats.org/officeDocument/2006/relationships/ctrlProp" Target="../ctrlProps/ctrlProp70.xml"/><Relationship Id="rId375" Type="http://schemas.openxmlformats.org/officeDocument/2006/relationships/ctrlProp" Target="../ctrlProps/ctrlProp373.xml"/><Relationship Id="rId582" Type="http://schemas.openxmlformats.org/officeDocument/2006/relationships/ctrlProp" Target="../ctrlProps/ctrlProp580.xml"/><Relationship Id="rId638" Type="http://schemas.openxmlformats.org/officeDocument/2006/relationships/ctrlProp" Target="../ctrlProps/ctrlProp636.xml"/><Relationship Id="rId803" Type="http://schemas.openxmlformats.org/officeDocument/2006/relationships/ctrlProp" Target="../ctrlProps/ctrlProp801.xml"/><Relationship Id="rId845" Type="http://schemas.openxmlformats.org/officeDocument/2006/relationships/ctrlProp" Target="../ctrlProps/ctrlProp843.xml"/><Relationship Id="rId3" Type="http://schemas.openxmlformats.org/officeDocument/2006/relationships/ctrlProp" Target="../ctrlProps/ctrlProp1.xml"/><Relationship Id="rId235" Type="http://schemas.openxmlformats.org/officeDocument/2006/relationships/ctrlProp" Target="../ctrlProps/ctrlProp233.xml"/><Relationship Id="rId277" Type="http://schemas.openxmlformats.org/officeDocument/2006/relationships/ctrlProp" Target="../ctrlProps/ctrlProp275.xml"/><Relationship Id="rId400" Type="http://schemas.openxmlformats.org/officeDocument/2006/relationships/ctrlProp" Target="../ctrlProps/ctrlProp398.xml"/><Relationship Id="rId442" Type="http://schemas.openxmlformats.org/officeDocument/2006/relationships/ctrlProp" Target="../ctrlProps/ctrlProp440.xml"/><Relationship Id="rId484" Type="http://schemas.openxmlformats.org/officeDocument/2006/relationships/ctrlProp" Target="../ctrlProps/ctrlProp482.xml"/><Relationship Id="rId705" Type="http://schemas.openxmlformats.org/officeDocument/2006/relationships/ctrlProp" Target="../ctrlProps/ctrlProp703.xml"/><Relationship Id="rId887" Type="http://schemas.openxmlformats.org/officeDocument/2006/relationships/table" Target="../tables/table37.xml"/><Relationship Id="rId137" Type="http://schemas.openxmlformats.org/officeDocument/2006/relationships/ctrlProp" Target="../ctrlProps/ctrlProp135.xml"/><Relationship Id="rId302" Type="http://schemas.openxmlformats.org/officeDocument/2006/relationships/ctrlProp" Target="../ctrlProps/ctrlProp300.xml"/><Relationship Id="rId344" Type="http://schemas.openxmlformats.org/officeDocument/2006/relationships/ctrlProp" Target="../ctrlProps/ctrlProp342.xml"/><Relationship Id="rId691" Type="http://schemas.openxmlformats.org/officeDocument/2006/relationships/ctrlProp" Target="../ctrlProps/ctrlProp689.xml"/><Relationship Id="rId747" Type="http://schemas.openxmlformats.org/officeDocument/2006/relationships/ctrlProp" Target="../ctrlProps/ctrlProp745.xml"/><Relationship Id="rId789" Type="http://schemas.openxmlformats.org/officeDocument/2006/relationships/ctrlProp" Target="../ctrlProps/ctrlProp787.xml"/><Relationship Id="rId41" Type="http://schemas.openxmlformats.org/officeDocument/2006/relationships/ctrlProp" Target="../ctrlProps/ctrlProp39.xml"/><Relationship Id="rId83" Type="http://schemas.openxmlformats.org/officeDocument/2006/relationships/ctrlProp" Target="../ctrlProps/ctrlProp81.xml"/><Relationship Id="rId179" Type="http://schemas.openxmlformats.org/officeDocument/2006/relationships/ctrlProp" Target="../ctrlProps/ctrlProp177.xml"/><Relationship Id="rId386" Type="http://schemas.openxmlformats.org/officeDocument/2006/relationships/ctrlProp" Target="../ctrlProps/ctrlProp384.xml"/><Relationship Id="rId551" Type="http://schemas.openxmlformats.org/officeDocument/2006/relationships/ctrlProp" Target="../ctrlProps/ctrlProp549.xml"/><Relationship Id="rId593" Type="http://schemas.openxmlformats.org/officeDocument/2006/relationships/ctrlProp" Target="../ctrlProps/ctrlProp591.xml"/><Relationship Id="rId607" Type="http://schemas.openxmlformats.org/officeDocument/2006/relationships/ctrlProp" Target="../ctrlProps/ctrlProp605.xml"/><Relationship Id="rId649" Type="http://schemas.openxmlformats.org/officeDocument/2006/relationships/ctrlProp" Target="../ctrlProps/ctrlProp647.xml"/><Relationship Id="rId814" Type="http://schemas.openxmlformats.org/officeDocument/2006/relationships/ctrlProp" Target="../ctrlProps/ctrlProp812.xml"/><Relationship Id="rId856" Type="http://schemas.openxmlformats.org/officeDocument/2006/relationships/table" Target="../tables/table6.xml"/><Relationship Id="rId190" Type="http://schemas.openxmlformats.org/officeDocument/2006/relationships/ctrlProp" Target="../ctrlProps/ctrlProp188.xml"/><Relationship Id="rId204" Type="http://schemas.openxmlformats.org/officeDocument/2006/relationships/ctrlProp" Target="../ctrlProps/ctrlProp202.xml"/><Relationship Id="rId246" Type="http://schemas.openxmlformats.org/officeDocument/2006/relationships/ctrlProp" Target="../ctrlProps/ctrlProp244.xml"/><Relationship Id="rId288" Type="http://schemas.openxmlformats.org/officeDocument/2006/relationships/ctrlProp" Target="../ctrlProps/ctrlProp286.xml"/><Relationship Id="rId411" Type="http://schemas.openxmlformats.org/officeDocument/2006/relationships/ctrlProp" Target="../ctrlProps/ctrlProp409.xml"/><Relationship Id="rId453" Type="http://schemas.openxmlformats.org/officeDocument/2006/relationships/ctrlProp" Target="../ctrlProps/ctrlProp451.xml"/><Relationship Id="rId509" Type="http://schemas.openxmlformats.org/officeDocument/2006/relationships/ctrlProp" Target="../ctrlProps/ctrlProp507.xml"/><Relationship Id="rId660" Type="http://schemas.openxmlformats.org/officeDocument/2006/relationships/ctrlProp" Target="../ctrlProps/ctrlProp658.xml"/><Relationship Id="rId106" Type="http://schemas.openxmlformats.org/officeDocument/2006/relationships/ctrlProp" Target="../ctrlProps/ctrlProp104.xml"/><Relationship Id="rId313" Type="http://schemas.openxmlformats.org/officeDocument/2006/relationships/ctrlProp" Target="../ctrlProps/ctrlProp311.xml"/><Relationship Id="rId495" Type="http://schemas.openxmlformats.org/officeDocument/2006/relationships/ctrlProp" Target="../ctrlProps/ctrlProp493.xml"/><Relationship Id="rId716" Type="http://schemas.openxmlformats.org/officeDocument/2006/relationships/ctrlProp" Target="../ctrlProps/ctrlProp714.xml"/><Relationship Id="rId758" Type="http://schemas.openxmlformats.org/officeDocument/2006/relationships/ctrlProp" Target="../ctrlProps/ctrlProp756.xml"/><Relationship Id="rId10" Type="http://schemas.openxmlformats.org/officeDocument/2006/relationships/ctrlProp" Target="../ctrlProps/ctrlProp8.xml"/><Relationship Id="rId52" Type="http://schemas.openxmlformats.org/officeDocument/2006/relationships/ctrlProp" Target="../ctrlProps/ctrlProp50.xml"/><Relationship Id="rId94" Type="http://schemas.openxmlformats.org/officeDocument/2006/relationships/ctrlProp" Target="../ctrlProps/ctrlProp92.xml"/><Relationship Id="rId148" Type="http://schemas.openxmlformats.org/officeDocument/2006/relationships/ctrlProp" Target="../ctrlProps/ctrlProp146.xml"/><Relationship Id="rId355" Type="http://schemas.openxmlformats.org/officeDocument/2006/relationships/ctrlProp" Target="../ctrlProps/ctrlProp353.xml"/><Relationship Id="rId397" Type="http://schemas.openxmlformats.org/officeDocument/2006/relationships/ctrlProp" Target="../ctrlProps/ctrlProp395.xml"/><Relationship Id="rId520" Type="http://schemas.openxmlformats.org/officeDocument/2006/relationships/ctrlProp" Target="../ctrlProps/ctrlProp518.xml"/><Relationship Id="rId562" Type="http://schemas.openxmlformats.org/officeDocument/2006/relationships/ctrlProp" Target="../ctrlProps/ctrlProp560.xml"/><Relationship Id="rId618" Type="http://schemas.openxmlformats.org/officeDocument/2006/relationships/ctrlProp" Target="../ctrlProps/ctrlProp616.xml"/><Relationship Id="rId825" Type="http://schemas.openxmlformats.org/officeDocument/2006/relationships/ctrlProp" Target="../ctrlProps/ctrlProp823.xml"/><Relationship Id="rId215" Type="http://schemas.openxmlformats.org/officeDocument/2006/relationships/ctrlProp" Target="../ctrlProps/ctrlProp213.xml"/><Relationship Id="rId257" Type="http://schemas.openxmlformats.org/officeDocument/2006/relationships/ctrlProp" Target="../ctrlProps/ctrlProp255.xml"/><Relationship Id="rId422" Type="http://schemas.openxmlformats.org/officeDocument/2006/relationships/ctrlProp" Target="../ctrlProps/ctrlProp420.xml"/><Relationship Id="rId464" Type="http://schemas.openxmlformats.org/officeDocument/2006/relationships/ctrlProp" Target="../ctrlProps/ctrlProp462.xml"/><Relationship Id="rId867" Type="http://schemas.openxmlformats.org/officeDocument/2006/relationships/table" Target="../tables/table17.xml"/><Relationship Id="rId299" Type="http://schemas.openxmlformats.org/officeDocument/2006/relationships/ctrlProp" Target="../ctrlProps/ctrlProp297.xml"/><Relationship Id="rId727" Type="http://schemas.openxmlformats.org/officeDocument/2006/relationships/ctrlProp" Target="../ctrlProps/ctrlProp725.xml"/><Relationship Id="rId63" Type="http://schemas.openxmlformats.org/officeDocument/2006/relationships/ctrlProp" Target="../ctrlProps/ctrlProp61.xml"/><Relationship Id="rId159" Type="http://schemas.openxmlformats.org/officeDocument/2006/relationships/ctrlProp" Target="../ctrlProps/ctrlProp157.xml"/><Relationship Id="rId366" Type="http://schemas.openxmlformats.org/officeDocument/2006/relationships/ctrlProp" Target="../ctrlProps/ctrlProp364.xml"/><Relationship Id="rId573" Type="http://schemas.openxmlformats.org/officeDocument/2006/relationships/ctrlProp" Target="../ctrlProps/ctrlProp571.xml"/><Relationship Id="rId780" Type="http://schemas.openxmlformats.org/officeDocument/2006/relationships/ctrlProp" Target="../ctrlProps/ctrlProp778.xml"/><Relationship Id="rId226" Type="http://schemas.openxmlformats.org/officeDocument/2006/relationships/ctrlProp" Target="../ctrlProps/ctrlProp224.xml"/><Relationship Id="rId433" Type="http://schemas.openxmlformats.org/officeDocument/2006/relationships/ctrlProp" Target="../ctrlProps/ctrlProp431.xml"/><Relationship Id="rId878" Type="http://schemas.openxmlformats.org/officeDocument/2006/relationships/table" Target="../tables/table28.xml"/><Relationship Id="rId640" Type="http://schemas.openxmlformats.org/officeDocument/2006/relationships/ctrlProp" Target="../ctrlProps/ctrlProp638.xml"/><Relationship Id="rId738" Type="http://schemas.openxmlformats.org/officeDocument/2006/relationships/ctrlProp" Target="../ctrlProps/ctrlProp736.xml"/><Relationship Id="rId74" Type="http://schemas.openxmlformats.org/officeDocument/2006/relationships/ctrlProp" Target="../ctrlProps/ctrlProp72.xml"/><Relationship Id="rId377" Type="http://schemas.openxmlformats.org/officeDocument/2006/relationships/ctrlProp" Target="../ctrlProps/ctrlProp375.xml"/><Relationship Id="rId500" Type="http://schemas.openxmlformats.org/officeDocument/2006/relationships/ctrlProp" Target="../ctrlProps/ctrlProp498.xml"/><Relationship Id="rId584" Type="http://schemas.openxmlformats.org/officeDocument/2006/relationships/ctrlProp" Target="../ctrlProps/ctrlProp582.xml"/><Relationship Id="rId805" Type="http://schemas.openxmlformats.org/officeDocument/2006/relationships/ctrlProp" Target="../ctrlProps/ctrlProp803.xml"/><Relationship Id="rId5" Type="http://schemas.openxmlformats.org/officeDocument/2006/relationships/ctrlProp" Target="../ctrlProps/ctrlProp3.xml"/><Relationship Id="rId237" Type="http://schemas.openxmlformats.org/officeDocument/2006/relationships/ctrlProp" Target="../ctrlProps/ctrlProp235.xml"/><Relationship Id="rId791" Type="http://schemas.openxmlformats.org/officeDocument/2006/relationships/ctrlProp" Target="../ctrlProps/ctrlProp789.xml"/><Relationship Id="rId889" Type="http://schemas.openxmlformats.org/officeDocument/2006/relationships/table" Target="../tables/table39.xml"/><Relationship Id="rId444" Type="http://schemas.openxmlformats.org/officeDocument/2006/relationships/ctrlProp" Target="../ctrlProps/ctrlProp442.xml"/><Relationship Id="rId651" Type="http://schemas.openxmlformats.org/officeDocument/2006/relationships/ctrlProp" Target="../ctrlProps/ctrlProp649.xml"/><Relationship Id="rId749" Type="http://schemas.openxmlformats.org/officeDocument/2006/relationships/ctrlProp" Target="../ctrlProps/ctrlProp747.xml"/><Relationship Id="rId290" Type="http://schemas.openxmlformats.org/officeDocument/2006/relationships/ctrlProp" Target="../ctrlProps/ctrlProp288.xml"/><Relationship Id="rId304" Type="http://schemas.openxmlformats.org/officeDocument/2006/relationships/ctrlProp" Target="../ctrlProps/ctrlProp302.xml"/><Relationship Id="rId388" Type="http://schemas.openxmlformats.org/officeDocument/2006/relationships/ctrlProp" Target="../ctrlProps/ctrlProp386.xml"/><Relationship Id="rId511" Type="http://schemas.openxmlformats.org/officeDocument/2006/relationships/ctrlProp" Target="../ctrlProps/ctrlProp509.xml"/><Relationship Id="rId609" Type="http://schemas.openxmlformats.org/officeDocument/2006/relationships/ctrlProp" Target="../ctrlProps/ctrlProp607.xml"/><Relationship Id="rId85" Type="http://schemas.openxmlformats.org/officeDocument/2006/relationships/ctrlProp" Target="../ctrlProps/ctrlProp83.xml"/><Relationship Id="rId150" Type="http://schemas.openxmlformats.org/officeDocument/2006/relationships/ctrlProp" Target="../ctrlProps/ctrlProp148.xml"/><Relationship Id="rId595" Type="http://schemas.openxmlformats.org/officeDocument/2006/relationships/ctrlProp" Target="../ctrlProps/ctrlProp593.xml"/><Relationship Id="rId816" Type="http://schemas.openxmlformats.org/officeDocument/2006/relationships/ctrlProp" Target="../ctrlProps/ctrlProp814.xml"/><Relationship Id="rId248" Type="http://schemas.openxmlformats.org/officeDocument/2006/relationships/ctrlProp" Target="../ctrlProps/ctrlProp246.xml"/><Relationship Id="rId455" Type="http://schemas.openxmlformats.org/officeDocument/2006/relationships/ctrlProp" Target="../ctrlProps/ctrlProp453.xml"/><Relationship Id="rId662" Type="http://schemas.openxmlformats.org/officeDocument/2006/relationships/ctrlProp" Target="../ctrlProps/ctrlProp660.xml"/><Relationship Id="rId12" Type="http://schemas.openxmlformats.org/officeDocument/2006/relationships/ctrlProp" Target="../ctrlProps/ctrlProp10.xml"/><Relationship Id="rId108" Type="http://schemas.openxmlformats.org/officeDocument/2006/relationships/ctrlProp" Target="../ctrlProps/ctrlProp106.xml"/><Relationship Id="rId315" Type="http://schemas.openxmlformats.org/officeDocument/2006/relationships/ctrlProp" Target="../ctrlProps/ctrlProp313.xml"/><Relationship Id="rId522" Type="http://schemas.openxmlformats.org/officeDocument/2006/relationships/ctrlProp" Target="../ctrlProps/ctrlProp520.xml"/><Relationship Id="rId96" Type="http://schemas.openxmlformats.org/officeDocument/2006/relationships/ctrlProp" Target="../ctrlProps/ctrlProp94.xml"/><Relationship Id="rId161" Type="http://schemas.openxmlformats.org/officeDocument/2006/relationships/ctrlProp" Target="../ctrlProps/ctrlProp159.xml"/><Relationship Id="rId399" Type="http://schemas.openxmlformats.org/officeDocument/2006/relationships/ctrlProp" Target="../ctrlProps/ctrlProp397.xml"/><Relationship Id="rId827" Type="http://schemas.openxmlformats.org/officeDocument/2006/relationships/ctrlProp" Target="../ctrlProps/ctrlProp825.xml"/><Relationship Id="rId259" Type="http://schemas.openxmlformats.org/officeDocument/2006/relationships/ctrlProp" Target="../ctrlProps/ctrlProp257.xml"/><Relationship Id="rId466" Type="http://schemas.openxmlformats.org/officeDocument/2006/relationships/ctrlProp" Target="../ctrlProps/ctrlProp464.xml"/><Relationship Id="rId673" Type="http://schemas.openxmlformats.org/officeDocument/2006/relationships/ctrlProp" Target="../ctrlProps/ctrlProp671.xml"/><Relationship Id="rId880" Type="http://schemas.openxmlformats.org/officeDocument/2006/relationships/table" Target="../tables/table30.xml"/><Relationship Id="rId23" Type="http://schemas.openxmlformats.org/officeDocument/2006/relationships/ctrlProp" Target="../ctrlProps/ctrlProp21.xml"/><Relationship Id="rId119" Type="http://schemas.openxmlformats.org/officeDocument/2006/relationships/ctrlProp" Target="../ctrlProps/ctrlProp117.xml"/><Relationship Id="rId326" Type="http://schemas.openxmlformats.org/officeDocument/2006/relationships/ctrlProp" Target="../ctrlProps/ctrlProp324.xml"/><Relationship Id="rId533" Type="http://schemas.openxmlformats.org/officeDocument/2006/relationships/ctrlProp" Target="../ctrlProps/ctrlProp531.xml"/><Relationship Id="rId740" Type="http://schemas.openxmlformats.org/officeDocument/2006/relationships/ctrlProp" Target="../ctrlProps/ctrlProp738.xml"/><Relationship Id="rId838" Type="http://schemas.openxmlformats.org/officeDocument/2006/relationships/ctrlProp" Target="../ctrlProps/ctrlProp836.xml"/><Relationship Id="rId172" Type="http://schemas.openxmlformats.org/officeDocument/2006/relationships/ctrlProp" Target="../ctrlProps/ctrlProp170.xml"/><Relationship Id="rId477" Type="http://schemas.openxmlformats.org/officeDocument/2006/relationships/ctrlProp" Target="../ctrlProps/ctrlProp475.xml"/><Relationship Id="rId600" Type="http://schemas.openxmlformats.org/officeDocument/2006/relationships/ctrlProp" Target="../ctrlProps/ctrlProp598.xml"/><Relationship Id="rId684" Type="http://schemas.openxmlformats.org/officeDocument/2006/relationships/ctrlProp" Target="../ctrlProps/ctrlProp682.xml"/><Relationship Id="rId337" Type="http://schemas.openxmlformats.org/officeDocument/2006/relationships/ctrlProp" Target="../ctrlProps/ctrlProp335.xml"/><Relationship Id="rId891" Type="http://schemas.openxmlformats.org/officeDocument/2006/relationships/table" Target="../tables/table41.xml"/><Relationship Id="rId34" Type="http://schemas.openxmlformats.org/officeDocument/2006/relationships/ctrlProp" Target="../ctrlProps/ctrlProp32.xml"/><Relationship Id="rId544" Type="http://schemas.openxmlformats.org/officeDocument/2006/relationships/ctrlProp" Target="../ctrlProps/ctrlProp542.xml"/><Relationship Id="rId751" Type="http://schemas.openxmlformats.org/officeDocument/2006/relationships/ctrlProp" Target="../ctrlProps/ctrlProp749.xml"/><Relationship Id="rId849" Type="http://schemas.openxmlformats.org/officeDocument/2006/relationships/ctrlProp" Target="../ctrlProps/ctrlProp847.xml"/><Relationship Id="rId183" Type="http://schemas.openxmlformats.org/officeDocument/2006/relationships/ctrlProp" Target="../ctrlProps/ctrlProp181.xml"/><Relationship Id="rId390" Type="http://schemas.openxmlformats.org/officeDocument/2006/relationships/ctrlProp" Target="../ctrlProps/ctrlProp388.xml"/><Relationship Id="rId404" Type="http://schemas.openxmlformats.org/officeDocument/2006/relationships/ctrlProp" Target="../ctrlProps/ctrlProp402.xml"/><Relationship Id="rId611" Type="http://schemas.openxmlformats.org/officeDocument/2006/relationships/ctrlProp" Target="../ctrlProps/ctrlProp609.xml"/><Relationship Id="rId250" Type="http://schemas.openxmlformats.org/officeDocument/2006/relationships/ctrlProp" Target="../ctrlProps/ctrlProp248.xml"/><Relationship Id="rId488" Type="http://schemas.openxmlformats.org/officeDocument/2006/relationships/ctrlProp" Target="../ctrlProps/ctrlProp486.xml"/><Relationship Id="rId695" Type="http://schemas.openxmlformats.org/officeDocument/2006/relationships/ctrlProp" Target="../ctrlProps/ctrlProp693.xml"/><Relationship Id="rId709" Type="http://schemas.openxmlformats.org/officeDocument/2006/relationships/ctrlProp" Target="../ctrlProps/ctrlProp707.xml"/><Relationship Id="rId45" Type="http://schemas.openxmlformats.org/officeDocument/2006/relationships/ctrlProp" Target="../ctrlProps/ctrlProp43.xml"/><Relationship Id="rId110" Type="http://schemas.openxmlformats.org/officeDocument/2006/relationships/ctrlProp" Target="../ctrlProps/ctrlProp108.xml"/><Relationship Id="rId348" Type="http://schemas.openxmlformats.org/officeDocument/2006/relationships/ctrlProp" Target="../ctrlProps/ctrlProp346.xml"/><Relationship Id="rId555" Type="http://schemas.openxmlformats.org/officeDocument/2006/relationships/ctrlProp" Target="../ctrlProps/ctrlProp553.xml"/><Relationship Id="rId762" Type="http://schemas.openxmlformats.org/officeDocument/2006/relationships/ctrlProp" Target="../ctrlProps/ctrlProp760.xml"/><Relationship Id="rId194" Type="http://schemas.openxmlformats.org/officeDocument/2006/relationships/ctrlProp" Target="../ctrlProps/ctrlProp192.xml"/><Relationship Id="rId208" Type="http://schemas.openxmlformats.org/officeDocument/2006/relationships/ctrlProp" Target="../ctrlProps/ctrlProp206.xml"/><Relationship Id="rId415" Type="http://schemas.openxmlformats.org/officeDocument/2006/relationships/ctrlProp" Target="../ctrlProps/ctrlProp413.xml"/><Relationship Id="rId622" Type="http://schemas.openxmlformats.org/officeDocument/2006/relationships/ctrlProp" Target="../ctrlProps/ctrlProp6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21"/>
  <sheetViews>
    <sheetView tabSelected="1" workbookViewId="0">
      <selection activeCell="H10" sqref="H10"/>
    </sheetView>
  </sheetViews>
  <sheetFormatPr baseColWidth="10" defaultRowHeight="15" x14ac:dyDescent="0.25"/>
  <cols>
    <col min="1" max="1" width="22.140625" customWidth="1"/>
    <col min="2" max="2" width="33.140625" customWidth="1"/>
    <col min="3" max="3" width="26" customWidth="1"/>
    <col min="4" max="4" width="23" customWidth="1"/>
    <col min="5" max="5" width="28.140625" customWidth="1"/>
    <col min="6" max="6" width="20.5703125" customWidth="1"/>
  </cols>
  <sheetData>
    <row r="1" spans="1:13" s="8" customFormat="1" ht="18.75" thickTop="1" x14ac:dyDescent="0.25">
      <c r="A1" s="1"/>
      <c r="B1" s="2"/>
      <c r="C1" s="3"/>
      <c r="D1" s="3"/>
      <c r="E1" s="4"/>
      <c r="F1" s="2"/>
      <c r="G1" s="2"/>
      <c r="H1" s="5"/>
      <c r="I1" s="6"/>
      <c r="J1" s="6"/>
      <c r="K1" s="7"/>
      <c r="L1" s="7"/>
      <c r="M1" s="7"/>
    </row>
    <row r="2" spans="1:13" s="8" customFormat="1" ht="18" x14ac:dyDescent="0.25">
      <c r="A2" s="1"/>
      <c r="B2" s="9" t="s">
        <v>0</v>
      </c>
      <c r="C2" s="9"/>
      <c r="D2" s="9"/>
      <c r="E2" s="9"/>
      <c r="F2" s="10"/>
      <c r="G2" s="2"/>
      <c r="H2" s="7"/>
    </row>
    <row r="3" spans="1:13" s="8" customFormat="1" ht="18" x14ac:dyDescent="0.25">
      <c r="A3" s="1"/>
      <c r="B3" s="11" t="str">
        <f>"AÑO "&amp;E11</f>
        <v>AÑO 2023</v>
      </c>
      <c r="C3" s="11"/>
      <c r="D3" s="11"/>
      <c r="E3" s="11"/>
      <c r="F3" s="12"/>
      <c r="G3" s="2"/>
      <c r="H3" s="7"/>
    </row>
    <row r="4" spans="1:13" s="8" customFormat="1" ht="18" x14ac:dyDescent="0.25">
      <c r="A4" s="1"/>
      <c r="B4" s="2"/>
      <c r="C4" s="2"/>
      <c r="D4" s="2"/>
      <c r="E4" s="13"/>
      <c r="F4" s="2"/>
      <c r="G4" s="2"/>
      <c r="H4" s="7"/>
    </row>
    <row r="5" spans="1:13" s="8" customFormat="1" ht="21" thickBot="1" x14ac:dyDescent="0.3">
      <c r="A5" s="14"/>
      <c r="B5" s="14"/>
      <c r="C5" s="15"/>
      <c r="D5" s="15"/>
      <c r="E5" s="15"/>
      <c r="F5" s="15"/>
      <c r="G5" s="16"/>
      <c r="H5" s="16"/>
    </row>
    <row r="6" spans="1:13" s="22" customFormat="1" ht="14.25" thickBot="1" x14ac:dyDescent="0.3">
      <c r="A6" s="17" t="s">
        <v>1</v>
      </c>
      <c r="B6" s="16"/>
      <c r="C6" s="18"/>
      <c r="D6" s="19" t="s">
        <v>2</v>
      </c>
      <c r="E6" s="20" t="s">
        <v>3</v>
      </c>
      <c r="F6" s="21"/>
    </row>
    <row r="7" spans="1:13" s="22" customFormat="1" ht="14.25" thickBot="1" x14ac:dyDescent="0.3">
      <c r="A7" s="23" t="s">
        <v>4</v>
      </c>
      <c r="B7" s="16"/>
      <c r="C7" s="16"/>
      <c r="D7" s="19" t="s">
        <v>5</v>
      </c>
      <c r="E7" s="20" t="s">
        <v>6</v>
      </c>
      <c r="F7" s="21"/>
    </row>
    <row r="8" spans="1:13" s="22" customFormat="1" ht="27.75" thickBot="1" x14ac:dyDescent="0.3">
      <c r="A8" s="16"/>
      <c r="B8" s="16"/>
      <c r="C8" s="16"/>
      <c r="D8" s="19" t="s">
        <v>7</v>
      </c>
      <c r="E8" s="20" t="s">
        <v>8</v>
      </c>
      <c r="F8" s="21"/>
    </row>
    <row r="9" spans="1:13" s="22" customFormat="1" ht="27.75" thickBot="1" x14ac:dyDescent="0.3">
      <c r="A9" s="24" t="s">
        <v>9</v>
      </c>
      <c r="B9" s="25">
        <f ca="1">COUNTIFS(TotalEstColumnName,"="&amp;TotalEstLabel,TotalEstColumnValue,"&gt;0")</f>
        <v>45</v>
      </c>
      <c r="C9" s="16"/>
      <c r="D9" s="19" t="s">
        <v>10</v>
      </c>
      <c r="E9" s="20" t="s">
        <v>11</v>
      </c>
      <c r="F9" s="21"/>
    </row>
    <row r="10" spans="1:13" s="22" customFormat="1" ht="41.25" thickBot="1" x14ac:dyDescent="0.3">
      <c r="A10" s="26" t="s">
        <v>12</v>
      </c>
      <c r="B10" s="27">
        <f ca="1">SUMIF(TotalEstColumnName,"="&amp;TotalEstLabel,TotalEstColumnValue)</f>
        <v>171313589.74999997</v>
      </c>
      <c r="C10" s="16"/>
      <c r="D10" s="19" t="s">
        <v>13</v>
      </c>
      <c r="E10" s="20" t="s">
        <v>14</v>
      </c>
      <c r="F10" s="21"/>
    </row>
    <row r="11" spans="1:13" s="22" customFormat="1" ht="14.25" thickBot="1" x14ac:dyDescent="0.3">
      <c r="A11" s="16"/>
      <c r="B11" s="16"/>
      <c r="C11" s="16"/>
      <c r="D11" s="19" t="s">
        <v>15</v>
      </c>
      <c r="E11" s="28">
        <v>2023</v>
      </c>
      <c r="F11" s="29"/>
    </row>
    <row r="12" spans="1:13" s="22" customFormat="1" ht="27.75" thickBot="1" x14ac:dyDescent="0.3">
      <c r="A12" s="30"/>
      <c r="B12" s="30"/>
      <c r="C12" s="30"/>
      <c r="D12" s="19" t="s">
        <v>16</v>
      </c>
      <c r="E12" s="31" t="s">
        <v>17</v>
      </c>
      <c r="F12" s="32"/>
    </row>
    <row r="13" spans="1:13" s="33" customFormat="1" ht="14.1" customHeight="1" x14ac:dyDescent="0.25"/>
    <row r="14" spans="1:13" s="33" customFormat="1" ht="14.1" customHeight="1" thickBot="1" x14ac:dyDescent="0.3"/>
    <row r="15" spans="1:13" s="33" customFormat="1" ht="33.950000000000003" customHeight="1" thickBot="1" x14ac:dyDescent="0.3">
      <c r="A15" s="34" t="s">
        <v>18</v>
      </c>
      <c r="B15" s="34" t="s">
        <v>19</v>
      </c>
      <c r="C15" s="34" t="s">
        <v>20</v>
      </c>
      <c r="D15" s="34" t="s">
        <v>21</v>
      </c>
      <c r="E15" s="34" t="s">
        <v>22</v>
      </c>
      <c r="F15" s="34" t="s">
        <v>23</v>
      </c>
    </row>
    <row r="16" spans="1:13" s="33" customFormat="1" ht="13.5" customHeight="1" thickBot="1" x14ac:dyDescent="0.3">
      <c r="A16" s="35" t="s">
        <v>24</v>
      </c>
      <c r="B16" s="35" t="s">
        <v>25</v>
      </c>
      <c r="C16" s="35" t="s">
        <v>26</v>
      </c>
      <c r="D16" s="35" t="s">
        <v>27</v>
      </c>
      <c r="E16" s="35" t="s">
        <v>28</v>
      </c>
      <c r="F16" s="35" t="s">
        <v>17</v>
      </c>
    </row>
    <row r="17" spans="1:10" s="33" customFormat="1" ht="14.1" customHeight="1" thickBot="1" x14ac:dyDescent="0.3">
      <c r="A17" s="36" t="s">
        <v>29</v>
      </c>
      <c r="B17" s="37" t="s">
        <v>30</v>
      </c>
      <c r="C17" s="38">
        <v>44888</v>
      </c>
      <c r="D17" s="36" t="s">
        <v>31</v>
      </c>
      <c r="E17" s="39" t="s">
        <v>32</v>
      </c>
      <c r="F17" s="40" t="s">
        <v>33</v>
      </c>
    </row>
    <row r="18" spans="1:10" s="33" customFormat="1" ht="14.1" customHeight="1" thickBot="1" x14ac:dyDescent="0.3">
      <c r="A18" s="41"/>
      <c r="B18" s="37" t="s">
        <v>34</v>
      </c>
      <c r="C18" s="42">
        <f>IF(C17="","",IF(AND(MONTH(C17)&gt;=1,MONTH(C17)&lt;=3),1,IF(AND(MONTH(C17)&gt;=4,MONTH(C17)&lt;=6),2,IF(AND(MONTH(C17)&gt;=7,MONTH(C17)&lt;=9),3,4))))</f>
        <v>4</v>
      </c>
      <c r="D18" s="41"/>
      <c r="E18" s="39" t="s">
        <v>35</v>
      </c>
      <c r="F18" s="40" t="s">
        <v>36</v>
      </c>
    </row>
    <row r="19" spans="1:10" s="33" customFormat="1" ht="14.1" customHeight="1" thickBot="1" x14ac:dyDescent="0.3">
      <c r="A19" s="41"/>
      <c r="B19" s="37" t="s">
        <v>37</v>
      </c>
      <c r="C19" s="38">
        <v>44946</v>
      </c>
      <c r="D19" s="41"/>
      <c r="E19" s="39" t="s">
        <v>38</v>
      </c>
      <c r="F19" s="40" t="s">
        <v>36</v>
      </c>
    </row>
    <row r="20" spans="1:10" s="33" customFormat="1" ht="14.1" customHeight="1" thickBot="1" x14ac:dyDescent="0.3">
      <c r="A20" s="41"/>
      <c r="B20" s="37" t="s">
        <v>34</v>
      </c>
      <c r="C20" s="42">
        <f>IF(C19="","",IF(AND(MONTH(C19)&gt;=1,MONTH(C19)&lt;=3),1,IF(AND(MONTH(C19)&gt;=4,MONTH(C19)&lt;=6),2,IF(AND(MONTH(C19)&gt;=7,MONTH(C19)&lt;=9),3,4))))</f>
        <v>1</v>
      </c>
      <c r="D20" s="41"/>
      <c r="E20" s="39" t="s">
        <v>39</v>
      </c>
      <c r="F20" s="40" t="s">
        <v>36</v>
      </c>
    </row>
    <row r="21" spans="1:10" s="33" customFormat="1" ht="14.1" customHeight="1" thickBot="1" x14ac:dyDescent="0.3"/>
    <row r="22" spans="1:10" s="33" customFormat="1" ht="14.1" customHeight="1" thickBot="1" x14ac:dyDescent="0.3">
      <c r="A22" s="43" t="s">
        <v>40</v>
      </c>
      <c r="B22" s="43" t="s">
        <v>41</v>
      </c>
      <c r="C22" s="43" t="s">
        <v>42</v>
      </c>
      <c r="D22" s="43" t="s">
        <v>43</v>
      </c>
      <c r="E22" s="43" t="s">
        <v>44</v>
      </c>
      <c r="F22" s="43" t="s">
        <v>45</v>
      </c>
    </row>
    <row r="23" spans="1:10" s="33" customFormat="1" ht="13.5" customHeight="1" x14ac:dyDescent="0.25">
      <c r="A23" s="44">
        <v>15101505</v>
      </c>
      <c r="B23" s="45" t="str">
        <f ca="1">IFERROR(INDEX(UNSPSCDes,MATCH(INDIRECT(ADDRESS(ROW(),COLUMN()-1,4)),UNSPSCCode,0)),"")</f>
        <v>Combustible diesel</v>
      </c>
      <c r="C23" s="46" t="s">
        <v>46</v>
      </c>
      <c r="D23" s="44">
        <v>1</v>
      </c>
      <c r="E23" s="47">
        <v>25500000</v>
      </c>
      <c r="F23" s="48">
        <f ca="1">INDIRECT(ADDRESS(ROW(),COLUMN()-2,4))*INDIRECT(ADDRESS(ROW(),COLUMN()-1,4))</f>
        <v>25500000</v>
      </c>
    </row>
    <row r="24" spans="1:10" s="33" customFormat="1" ht="13.5" customHeight="1" x14ac:dyDescent="0.25">
      <c r="A24" s="44">
        <v>15101506</v>
      </c>
      <c r="B24" s="45" t="str">
        <f ca="1">IFERROR(INDEX(UNSPSCDes,MATCH(INDIRECT(ADDRESS(ROW(),COLUMN()-1,4)),UNSPSCCode,0)),"")</f>
        <v>Gasolina</v>
      </c>
      <c r="C24" s="46" t="s">
        <v>46</v>
      </c>
      <c r="D24" s="44">
        <v>1</v>
      </c>
      <c r="E24" s="47">
        <v>18000000</v>
      </c>
      <c r="F24" s="48">
        <f ca="1">INDIRECT(ADDRESS(ROW(),COLUMN()-2,4))*INDIRECT(ADDRESS(ROW(),COLUMN()-1,4))</f>
        <v>18000000</v>
      </c>
    </row>
    <row r="25" spans="1:10" s="33" customFormat="1" ht="14.1" customHeight="1" x14ac:dyDescent="0.25">
      <c r="E25" s="49" t="s">
        <v>47</v>
      </c>
      <c r="F25" s="50">
        <f ca="1">SUM(Table4[MONTO TOTAL ESTIMADO])</f>
        <v>43500000</v>
      </c>
      <c r="H25" s="33" t="str">
        <f>C16</f>
        <v>Bienes</v>
      </c>
      <c r="I25" s="33" t="str">
        <f>E16</f>
        <v>No</v>
      </c>
      <c r="J25" s="33" t="str">
        <f>D16</f>
        <v>Licitacion Publica</v>
      </c>
    </row>
    <row r="26" spans="1:10" s="33" customFormat="1" ht="14.1" customHeight="1" thickBot="1" x14ac:dyDescent="0.3"/>
    <row r="27" spans="1:10" s="33" customFormat="1" ht="33.75" customHeight="1" thickBot="1" x14ac:dyDescent="0.25">
      <c r="A27" s="34" t="s">
        <v>18</v>
      </c>
      <c r="B27" s="34" t="s">
        <v>19</v>
      </c>
      <c r="C27" s="34" t="s">
        <v>20</v>
      </c>
      <c r="D27" s="34" t="s">
        <v>21</v>
      </c>
      <c r="E27" s="34" t="s">
        <v>22</v>
      </c>
      <c r="F27" s="34" t="s">
        <v>23</v>
      </c>
      <c r="G27" s="51"/>
      <c r="H27" s="51"/>
      <c r="I27" s="51"/>
      <c r="J27" s="51"/>
    </row>
    <row r="28" spans="1:10" s="33" customFormat="1" ht="13.5" customHeight="1" thickBot="1" x14ac:dyDescent="0.25">
      <c r="A28" s="35" t="s">
        <v>48</v>
      </c>
      <c r="B28" s="35" t="s">
        <v>49</v>
      </c>
      <c r="C28" s="35" t="s">
        <v>50</v>
      </c>
      <c r="D28" s="35" t="s">
        <v>51</v>
      </c>
      <c r="E28" s="35" t="s">
        <v>28</v>
      </c>
      <c r="F28" s="35"/>
      <c r="G28" s="51"/>
      <c r="H28" s="51"/>
      <c r="I28" s="51"/>
      <c r="J28" s="51"/>
    </row>
    <row r="29" spans="1:10" s="33" customFormat="1" ht="14.1" customHeight="1" thickBot="1" x14ac:dyDescent="0.25">
      <c r="A29" s="36" t="s">
        <v>29</v>
      </c>
      <c r="B29" s="37" t="s">
        <v>30</v>
      </c>
      <c r="C29" s="52">
        <v>44941</v>
      </c>
      <c r="D29" s="36" t="s">
        <v>31</v>
      </c>
      <c r="E29" s="37" t="s">
        <v>32</v>
      </c>
      <c r="F29" s="35" t="s">
        <v>33</v>
      </c>
      <c r="G29" s="51"/>
      <c r="H29" s="51"/>
      <c r="I29" s="51"/>
      <c r="J29" s="51"/>
    </row>
    <row r="30" spans="1:10" s="33" customFormat="1" ht="14.1" customHeight="1" thickBot="1" x14ac:dyDescent="0.25">
      <c r="A30" s="41"/>
      <c r="B30" s="37" t="s">
        <v>34</v>
      </c>
      <c r="C30" s="53">
        <f>IF(C29="","",IF(AND(MONTH(C29)&gt;=1,MONTH(C29)&lt;=3),1,IF(AND(MONTH(C29)&gt;=4,MONTH(C29)&lt;=6),2,IF(AND(MONTH(C29)&gt;=7,MONTH(C29)&lt;=9),3,4))))</f>
        <v>1</v>
      </c>
      <c r="D30" s="41"/>
      <c r="E30" s="37" t="s">
        <v>35</v>
      </c>
      <c r="F30" s="35" t="s">
        <v>36</v>
      </c>
      <c r="G30" s="51"/>
      <c r="H30" s="51"/>
      <c r="I30" s="51"/>
      <c r="J30" s="51"/>
    </row>
    <row r="31" spans="1:10" s="33" customFormat="1" ht="14.1" customHeight="1" thickBot="1" x14ac:dyDescent="0.25">
      <c r="A31" s="41"/>
      <c r="B31" s="37" t="s">
        <v>37</v>
      </c>
      <c r="C31" s="52">
        <v>44972</v>
      </c>
      <c r="D31" s="41"/>
      <c r="E31" s="37" t="s">
        <v>38</v>
      </c>
      <c r="F31" s="35" t="s">
        <v>36</v>
      </c>
      <c r="G31" s="51"/>
      <c r="H31" s="51"/>
      <c r="I31" s="51"/>
      <c r="J31" s="51"/>
    </row>
    <row r="32" spans="1:10" s="33" customFormat="1" ht="14.1" customHeight="1" thickBot="1" x14ac:dyDescent="0.25">
      <c r="A32" s="41"/>
      <c r="B32" s="37" t="s">
        <v>34</v>
      </c>
      <c r="C32" s="53">
        <f>IF(C31="","",IF(AND(MONTH(C31)&gt;=1,MONTH(C31)&lt;=3),1,IF(AND(MONTH(C31)&gt;=4,MONTH(C31)&lt;=6),2,IF(AND(MONTH(C31)&gt;=7,MONTH(C31)&lt;=9),3,4))))</f>
        <v>1</v>
      </c>
      <c r="D32" s="41"/>
      <c r="E32" s="37" t="s">
        <v>39</v>
      </c>
      <c r="F32" s="35" t="s">
        <v>36</v>
      </c>
      <c r="G32" s="51"/>
      <c r="H32" s="51"/>
      <c r="I32" s="51"/>
      <c r="J32" s="51"/>
    </row>
    <row r="33" spans="1:10" s="33" customFormat="1" ht="14.1" customHeight="1" thickBot="1" x14ac:dyDescent="0.25">
      <c r="A33" s="51"/>
      <c r="B33" s="51"/>
      <c r="C33" s="51"/>
      <c r="D33" s="51"/>
      <c r="E33" s="51"/>
      <c r="F33" s="51"/>
      <c r="G33" s="51"/>
      <c r="H33" s="51"/>
      <c r="I33" s="51"/>
      <c r="J33" s="51"/>
    </row>
    <row r="34" spans="1:10" s="33" customFormat="1" ht="14.1" customHeight="1" thickBot="1" x14ac:dyDescent="0.25">
      <c r="A34" s="43" t="s">
        <v>40</v>
      </c>
      <c r="B34" s="43" t="s">
        <v>41</v>
      </c>
      <c r="C34" s="43" t="s">
        <v>42</v>
      </c>
      <c r="D34" s="43" t="s">
        <v>43</v>
      </c>
      <c r="E34" s="43" t="s">
        <v>44</v>
      </c>
      <c r="F34" s="43" t="s">
        <v>45</v>
      </c>
      <c r="G34" s="51"/>
      <c r="H34" s="51"/>
      <c r="I34" s="51"/>
      <c r="J34" s="51"/>
    </row>
    <row r="35" spans="1:10" s="33" customFormat="1" ht="27" customHeight="1" x14ac:dyDescent="0.2">
      <c r="A35" s="44">
        <v>78180103</v>
      </c>
      <c r="B35" s="45" t="str">
        <f ca="1">IFERROR(INDEX(UNSPSCDes,MATCH(INDIRECT(ADDRESS(ROW(),COLUMN()-1,4)),UNSPSCCode,0)),"")</f>
        <v>Servicios de cambio de fluidos de aceite o de la transmisión</v>
      </c>
      <c r="C35" s="44" t="s">
        <v>46</v>
      </c>
      <c r="D35" s="44">
        <v>1</v>
      </c>
      <c r="E35" s="47">
        <v>5000000</v>
      </c>
      <c r="F35" s="48">
        <f ca="1">INDIRECT(ADDRESS(ROW(),COLUMN()-2,4))*INDIRECT(ADDRESS(ROW(),COLUMN()-1,4))</f>
        <v>5000000</v>
      </c>
      <c r="G35" s="51"/>
      <c r="H35" s="51"/>
      <c r="I35" s="51"/>
      <c r="J35" s="51"/>
    </row>
    <row r="36" spans="1:10" s="33" customFormat="1" ht="14.1" customHeight="1" x14ac:dyDescent="0.2">
      <c r="A36" s="51"/>
      <c r="B36" s="51"/>
      <c r="C36" s="51"/>
      <c r="D36" s="51"/>
      <c r="E36" s="49" t="s">
        <v>47</v>
      </c>
      <c r="F36" s="50">
        <f ca="1">SUM(Table32[MONTO TOTAL ESTIMADO])</f>
        <v>5000000</v>
      </c>
      <c r="G36" s="51"/>
      <c r="H36" s="51" t="str">
        <f>C28</f>
        <v>Servicios</v>
      </c>
      <c r="I36" s="51" t="str">
        <f>E28</f>
        <v>No</v>
      </c>
      <c r="J36" s="51" t="str">
        <f>D28</f>
        <v>Comparacion de Precios</v>
      </c>
    </row>
    <row r="37" spans="1:10" s="33" customFormat="1" ht="14.1" customHeight="1" thickBot="1" x14ac:dyDescent="0.3"/>
    <row r="38" spans="1:10" s="33" customFormat="1" ht="33.75" customHeight="1" thickBot="1" x14ac:dyDescent="0.25">
      <c r="A38" s="34" t="s">
        <v>18</v>
      </c>
      <c r="B38" s="34" t="s">
        <v>19</v>
      </c>
      <c r="C38" s="34" t="s">
        <v>20</v>
      </c>
      <c r="D38" s="34" t="s">
        <v>21</v>
      </c>
      <c r="E38" s="34" t="s">
        <v>22</v>
      </c>
      <c r="F38" s="34" t="s">
        <v>23</v>
      </c>
      <c r="G38" s="51"/>
      <c r="H38" s="51"/>
      <c r="I38" s="51"/>
      <c r="J38" s="51"/>
    </row>
    <row r="39" spans="1:10" s="33" customFormat="1" ht="13.5" customHeight="1" thickBot="1" x14ac:dyDescent="0.25">
      <c r="A39" s="35" t="s">
        <v>52</v>
      </c>
      <c r="B39" s="35" t="s">
        <v>53</v>
      </c>
      <c r="C39" s="35" t="s">
        <v>26</v>
      </c>
      <c r="D39" s="35" t="s">
        <v>51</v>
      </c>
      <c r="E39" s="35" t="s">
        <v>54</v>
      </c>
      <c r="F39" s="35"/>
      <c r="G39" s="51"/>
      <c r="H39" s="51"/>
      <c r="I39" s="51"/>
      <c r="J39" s="51"/>
    </row>
    <row r="40" spans="1:10" s="33" customFormat="1" ht="14.1" customHeight="1" thickBot="1" x14ac:dyDescent="0.25">
      <c r="A40" s="36" t="s">
        <v>29</v>
      </c>
      <c r="B40" s="37" t="s">
        <v>30</v>
      </c>
      <c r="C40" s="52">
        <v>44941</v>
      </c>
      <c r="D40" s="36" t="s">
        <v>31</v>
      </c>
      <c r="E40" s="37" t="s">
        <v>32</v>
      </c>
      <c r="F40" s="35" t="s">
        <v>33</v>
      </c>
      <c r="G40" s="51"/>
      <c r="H40" s="51"/>
      <c r="I40" s="51"/>
      <c r="J40" s="51"/>
    </row>
    <row r="41" spans="1:10" s="33" customFormat="1" ht="14.1" customHeight="1" thickBot="1" x14ac:dyDescent="0.25">
      <c r="A41" s="41"/>
      <c r="B41" s="37" t="s">
        <v>34</v>
      </c>
      <c r="C41" s="53">
        <f>IF(C40="","",IF(AND(MONTH(C40)&gt;=1,MONTH(C40)&lt;=3),1,IF(AND(MONTH(C40)&gt;=4,MONTH(C40)&lt;=6),2,IF(AND(MONTH(C40)&gt;=7,MONTH(C40)&lt;=9),3,4))))</f>
        <v>1</v>
      </c>
      <c r="D41" s="41"/>
      <c r="E41" s="37" t="s">
        <v>35</v>
      </c>
      <c r="F41" s="35" t="s">
        <v>36</v>
      </c>
      <c r="G41" s="51"/>
      <c r="H41" s="51"/>
      <c r="I41" s="51"/>
      <c r="J41" s="51"/>
    </row>
    <row r="42" spans="1:10" s="33" customFormat="1" ht="14.1" customHeight="1" thickBot="1" x14ac:dyDescent="0.25">
      <c r="A42" s="41"/>
      <c r="B42" s="37" t="s">
        <v>37</v>
      </c>
      <c r="C42" s="52">
        <v>44972</v>
      </c>
      <c r="D42" s="41"/>
      <c r="E42" s="37" t="s">
        <v>38</v>
      </c>
      <c r="F42" s="35" t="s">
        <v>36</v>
      </c>
      <c r="G42" s="51"/>
      <c r="H42" s="51"/>
      <c r="I42" s="51"/>
      <c r="J42" s="51"/>
    </row>
    <row r="43" spans="1:10" s="33" customFormat="1" ht="14.1" customHeight="1" thickBot="1" x14ac:dyDescent="0.25">
      <c r="A43" s="41"/>
      <c r="B43" s="37" t="s">
        <v>34</v>
      </c>
      <c r="C43" s="53">
        <f>IF(C42="","",IF(AND(MONTH(C42)&gt;=1,MONTH(C42)&lt;=3),1,IF(AND(MONTH(C42)&gt;=4,MONTH(C42)&lt;=6),2,IF(AND(MONTH(C42)&gt;=7,MONTH(C42)&lt;=9),3,4))))</f>
        <v>1</v>
      </c>
      <c r="D43" s="41"/>
      <c r="E43" s="37" t="s">
        <v>39</v>
      </c>
      <c r="F43" s="35" t="s">
        <v>36</v>
      </c>
      <c r="G43" s="51"/>
      <c r="H43" s="51"/>
      <c r="I43" s="51"/>
      <c r="J43" s="51"/>
    </row>
    <row r="44" spans="1:10" s="33" customFormat="1" ht="14.1" customHeight="1" thickBot="1" x14ac:dyDescent="0.25">
      <c r="A44" s="51"/>
      <c r="B44" s="51"/>
      <c r="C44" s="51"/>
      <c r="D44" s="51"/>
      <c r="E44" s="51"/>
      <c r="F44" s="51"/>
      <c r="G44" s="51"/>
      <c r="H44" s="51"/>
      <c r="I44" s="51"/>
      <c r="J44" s="51"/>
    </row>
    <row r="45" spans="1:10" s="33" customFormat="1" ht="14.1" customHeight="1" thickBot="1" x14ac:dyDescent="0.25">
      <c r="A45" s="43" t="s">
        <v>40</v>
      </c>
      <c r="B45" s="43" t="s">
        <v>41</v>
      </c>
      <c r="C45" s="43" t="s">
        <v>42</v>
      </c>
      <c r="D45" s="43" t="s">
        <v>43</v>
      </c>
      <c r="E45" s="43" t="s">
        <v>44</v>
      </c>
      <c r="F45" s="43" t="s">
        <v>45</v>
      </c>
      <c r="G45" s="51"/>
      <c r="H45" s="51"/>
      <c r="I45" s="51"/>
      <c r="J45" s="51"/>
    </row>
    <row r="46" spans="1:10" s="33" customFormat="1" ht="13.5" customHeight="1" x14ac:dyDescent="0.2">
      <c r="A46" s="44">
        <v>10121801</v>
      </c>
      <c r="B46" s="45" t="str">
        <f ca="1">IFERROR(INDEX(UNSPSCDes,MATCH(INDIRECT(ADDRESS(ROW(),COLUMN()-1,4)),UNSPSCCode,0)),"")</f>
        <v>Comida seca para perros</v>
      </c>
      <c r="C46" s="44" t="s">
        <v>55</v>
      </c>
      <c r="D46" s="44">
        <v>360</v>
      </c>
      <c r="E46" s="47">
        <v>8500</v>
      </c>
      <c r="F46" s="48">
        <f ca="1">INDIRECT(ADDRESS(ROW(),COLUMN()-2,4))*INDIRECT(ADDRESS(ROW(),COLUMN()-1,4))</f>
        <v>3060000</v>
      </c>
      <c r="G46" s="51"/>
      <c r="H46" s="51"/>
      <c r="I46" s="51"/>
      <c r="J46" s="51"/>
    </row>
    <row r="47" spans="1:10" s="33" customFormat="1" ht="14.1" customHeight="1" x14ac:dyDescent="0.2">
      <c r="A47" s="51"/>
      <c r="B47" s="51"/>
      <c r="C47" s="51"/>
      <c r="D47" s="51"/>
      <c r="E47" s="49" t="s">
        <v>47</v>
      </c>
      <c r="F47" s="50">
        <f ca="1">SUM(Table33[MONTO TOTAL ESTIMADO])</f>
        <v>3060000</v>
      </c>
      <c r="G47" s="51"/>
      <c r="H47" s="51" t="str">
        <f>C39</f>
        <v>Bienes</v>
      </c>
      <c r="I47" s="51" t="str">
        <f>E39</f>
        <v>Sí</v>
      </c>
      <c r="J47" s="51" t="str">
        <f>D39</f>
        <v>Comparacion de Precios</v>
      </c>
    </row>
    <row r="48" spans="1:10" s="33" customFormat="1" ht="14.1" customHeight="1" thickBot="1" x14ac:dyDescent="0.3"/>
    <row r="49" spans="1:10" s="33" customFormat="1" ht="33.75" customHeight="1" thickBot="1" x14ac:dyDescent="0.25">
      <c r="A49" s="34" t="s">
        <v>18</v>
      </c>
      <c r="B49" s="34" t="s">
        <v>19</v>
      </c>
      <c r="C49" s="34" t="s">
        <v>20</v>
      </c>
      <c r="D49" s="34" t="s">
        <v>21</v>
      </c>
      <c r="E49" s="34" t="s">
        <v>22</v>
      </c>
      <c r="F49" s="34" t="s">
        <v>23</v>
      </c>
      <c r="G49" s="51"/>
      <c r="H49" s="51"/>
      <c r="I49" s="51"/>
      <c r="J49" s="51"/>
    </row>
    <row r="50" spans="1:10" s="33" customFormat="1" ht="13.5" customHeight="1" thickBot="1" x14ac:dyDescent="0.25">
      <c r="A50" s="35" t="s">
        <v>56</v>
      </c>
      <c r="B50" s="35" t="s">
        <v>57</v>
      </c>
      <c r="C50" s="35" t="s">
        <v>50</v>
      </c>
      <c r="D50" s="35" t="s">
        <v>58</v>
      </c>
      <c r="E50" s="35" t="s">
        <v>28</v>
      </c>
      <c r="F50" s="35"/>
      <c r="G50" s="51"/>
      <c r="H50" s="51"/>
      <c r="I50" s="51"/>
      <c r="J50" s="51"/>
    </row>
    <row r="51" spans="1:10" s="33" customFormat="1" ht="14.1" customHeight="1" thickBot="1" x14ac:dyDescent="0.25">
      <c r="A51" s="36" t="s">
        <v>29</v>
      </c>
      <c r="B51" s="37" t="s">
        <v>30</v>
      </c>
      <c r="C51" s="52">
        <v>44941</v>
      </c>
      <c r="D51" s="36" t="s">
        <v>31</v>
      </c>
      <c r="E51" s="37" t="s">
        <v>32</v>
      </c>
      <c r="F51" s="35" t="s">
        <v>33</v>
      </c>
      <c r="G51" s="51"/>
      <c r="H51" s="51"/>
      <c r="I51" s="51"/>
      <c r="J51" s="51"/>
    </row>
    <row r="52" spans="1:10" s="33" customFormat="1" ht="14.1" customHeight="1" thickBot="1" x14ac:dyDescent="0.25">
      <c r="A52" s="41"/>
      <c r="B52" s="37" t="s">
        <v>34</v>
      </c>
      <c r="C52" s="53">
        <f>IF(C51="","",IF(AND(MONTH(C51)&gt;=1,MONTH(C51)&lt;=3),1,IF(AND(MONTH(C51)&gt;=4,MONTH(C51)&lt;=6),2,IF(AND(MONTH(C51)&gt;=7,MONTH(C51)&lt;=9),3,4))))</f>
        <v>1</v>
      </c>
      <c r="D52" s="41"/>
      <c r="E52" s="37" t="s">
        <v>35</v>
      </c>
      <c r="F52" s="35" t="s">
        <v>36</v>
      </c>
      <c r="G52" s="51"/>
      <c r="H52" s="51"/>
      <c r="I52" s="51"/>
      <c r="J52" s="51"/>
    </row>
    <row r="53" spans="1:10" s="33" customFormat="1" ht="14.1" customHeight="1" thickBot="1" x14ac:dyDescent="0.25">
      <c r="A53" s="41"/>
      <c r="B53" s="37" t="s">
        <v>37</v>
      </c>
      <c r="C53" s="52">
        <v>44972</v>
      </c>
      <c r="D53" s="41"/>
      <c r="E53" s="37" t="s">
        <v>38</v>
      </c>
      <c r="F53" s="35" t="s">
        <v>36</v>
      </c>
      <c r="G53" s="51"/>
      <c r="H53" s="51"/>
      <c r="I53" s="51"/>
      <c r="J53" s="51"/>
    </row>
    <row r="54" spans="1:10" s="33" customFormat="1" ht="14.1" customHeight="1" thickBot="1" x14ac:dyDescent="0.25">
      <c r="A54" s="41"/>
      <c r="B54" s="37" t="s">
        <v>34</v>
      </c>
      <c r="C54" s="53">
        <f>IF(C53="","",IF(AND(MONTH(C53)&gt;=1,MONTH(C53)&lt;=3),1,IF(AND(MONTH(C53)&gt;=4,MONTH(C53)&lt;=6),2,IF(AND(MONTH(C53)&gt;=7,MONTH(C53)&lt;=9),3,4))))</f>
        <v>1</v>
      </c>
      <c r="D54" s="41"/>
      <c r="E54" s="37" t="s">
        <v>39</v>
      </c>
      <c r="F54" s="35" t="s">
        <v>36</v>
      </c>
      <c r="G54" s="51"/>
      <c r="H54" s="51"/>
      <c r="I54" s="51"/>
      <c r="J54" s="51"/>
    </row>
    <row r="55" spans="1:10" s="33" customFormat="1" ht="14.1" customHeight="1" thickBot="1" x14ac:dyDescent="0.25">
      <c r="A55" s="51"/>
      <c r="B55" s="51"/>
      <c r="C55" s="51"/>
      <c r="D55" s="51"/>
      <c r="E55" s="51"/>
      <c r="F55" s="51"/>
      <c r="G55" s="51"/>
      <c r="H55" s="51"/>
      <c r="I55" s="51"/>
      <c r="J55" s="51"/>
    </row>
    <row r="56" spans="1:10" s="33" customFormat="1" ht="14.1" customHeight="1" thickBot="1" x14ac:dyDescent="0.25">
      <c r="A56" s="43" t="s">
        <v>40</v>
      </c>
      <c r="B56" s="43" t="s">
        <v>41</v>
      </c>
      <c r="C56" s="43" t="s">
        <v>42</v>
      </c>
      <c r="D56" s="43" t="s">
        <v>43</v>
      </c>
      <c r="E56" s="43" t="s">
        <v>44</v>
      </c>
      <c r="F56" s="43" t="s">
        <v>45</v>
      </c>
      <c r="G56" s="51"/>
      <c r="H56" s="51"/>
      <c r="I56" s="51"/>
      <c r="J56" s="51"/>
    </row>
    <row r="57" spans="1:10" s="33" customFormat="1" ht="13.5" customHeight="1" x14ac:dyDescent="0.2">
      <c r="A57" s="54">
        <v>44101501</v>
      </c>
      <c r="B57" s="45" t="str">
        <f ca="1">IFERROR(INDEX(UNSPSCDes,MATCH(INDIRECT(ADDRESS(ROW(),COLUMN()-1,4)),UNSPSCCode,0)),"")</f>
        <v>Fotocopiadoras</v>
      </c>
      <c r="C57" s="44" t="s">
        <v>46</v>
      </c>
      <c r="D57" s="44">
        <v>1</v>
      </c>
      <c r="E57" s="47">
        <v>700000</v>
      </c>
      <c r="F57" s="48">
        <f ca="1">INDIRECT(ADDRESS(ROW(),COLUMN()-2,4))*INDIRECT(ADDRESS(ROW(),COLUMN()-1,4))</f>
        <v>700000</v>
      </c>
      <c r="G57" s="51"/>
      <c r="H57" s="51"/>
      <c r="I57" s="51"/>
      <c r="J57" s="51"/>
    </row>
    <row r="58" spans="1:10" s="33" customFormat="1" ht="14.1" customHeight="1" x14ac:dyDescent="0.2">
      <c r="A58" s="51"/>
      <c r="B58" s="51"/>
      <c r="C58" s="51"/>
      <c r="D58" s="51"/>
      <c r="E58" s="49" t="s">
        <v>47</v>
      </c>
      <c r="F58" s="50">
        <f ca="1">SUM(Table36[MONTO TOTAL ESTIMADO])</f>
        <v>700000</v>
      </c>
      <c r="G58" s="51"/>
      <c r="H58" s="51" t="str">
        <f>C50</f>
        <v>Servicios</v>
      </c>
      <c r="I58" s="51" t="str">
        <f>E50</f>
        <v>No</v>
      </c>
      <c r="J58" s="51" t="str">
        <f>D50</f>
        <v>Compras Menores</v>
      </c>
    </row>
    <row r="59" spans="1:10" s="33" customFormat="1" ht="14.1" customHeight="1" thickBot="1" x14ac:dyDescent="0.3"/>
    <row r="60" spans="1:10" s="33" customFormat="1" ht="33.75" customHeight="1" thickBot="1" x14ac:dyDescent="0.25">
      <c r="A60" s="34" t="s">
        <v>18</v>
      </c>
      <c r="B60" s="34" t="s">
        <v>19</v>
      </c>
      <c r="C60" s="34" t="s">
        <v>20</v>
      </c>
      <c r="D60" s="34" t="s">
        <v>21</v>
      </c>
      <c r="E60" s="34" t="s">
        <v>22</v>
      </c>
      <c r="F60" s="34" t="s">
        <v>23</v>
      </c>
      <c r="G60" s="51"/>
      <c r="H60" s="51"/>
      <c r="I60" s="51"/>
      <c r="J60" s="51"/>
    </row>
    <row r="61" spans="1:10" s="33" customFormat="1" ht="13.5" customHeight="1" thickBot="1" x14ac:dyDescent="0.25">
      <c r="A61" s="35" t="s">
        <v>59</v>
      </c>
      <c r="B61" s="35" t="s">
        <v>60</v>
      </c>
      <c r="C61" s="35" t="s">
        <v>50</v>
      </c>
      <c r="D61" s="35" t="s">
        <v>51</v>
      </c>
      <c r="E61" s="35" t="s">
        <v>28</v>
      </c>
      <c r="F61" s="35"/>
      <c r="G61" s="51"/>
      <c r="H61" s="51"/>
      <c r="I61" s="51"/>
      <c r="J61" s="51"/>
    </row>
    <row r="62" spans="1:10" s="33" customFormat="1" ht="14.1" customHeight="1" thickBot="1" x14ac:dyDescent="0.25">
      <c r="A62" s="36" t="s">
        <v>29</v>
      </c>
      <c r="B62" s="37" t="s">
        <v>30</v>
      </c>
      <c r="C62" s="52">
        <v>44941</v>
      </c>
      <c r="D62" s="36" t="s">
        <v>31</v>
      </c>
      <c r="E62" s="37" t="s">
        <v>32</v>
      </c>
      <c r="F62" s="35" t="s">
        <v>33</v>
      </c>
      <c r="G62" s="51"/>
      <c r="H62" s="51"/>
      <c r="I62" s="51"/>
      <c r="J62" s="51"/>
    </row>
    <row r="63" spans="1:10" s="33" customFormat="1" ht="14.1" customHeight="1" thickBot="1" x14ac:dyDescent="0.25">
      <c r="A63" s="41"/>
      <c r="B63" s="37" t="s">
        <v>34</v>
      </c>
      <c r="C63" s="53">
        <f>IF(C62="","",IF(AND(MONTH(C62)&gt;=1,MONTH(C62)&lt;=3),1,IF(AND(MONTH(C62)&gt;=4,MONTH(C62)&lt;=6),2,IF(AND(MONTH(C62)&gt;=7,MONTH(C62)&lt;=9),3,4))))</f>
        <v>1</v>
      </c>
      <c r="D63" s="41"/>
      <c r="E63" s="37" t="s">
        <v>35</v>
      </c>
      <c r="F63" s="35" t="s">
        <v>36</v>
      </c>
      <c r="G63" s="51"/>
      <c r="H63" s="51"/>
      <c r="I63" s="51"/>
      <c r="J63" s="51"/>
    </row>
    <row r="64" spans="1:10" s="33" customFormat="1" ht="14.1" customHeight="1" thickBot="1" x14ac:dyDescent="0.25">
      <c r="A64" s="41"/>
      <c r="B64" s="37" t="s">
        <v>37</v>
      </c>
      <c r="C64" s="52">
        <v>44972</v>
      </c>
      <c r="D64" s="41"/>
      <c r="E64" s="37" t="s">
        <v>38</v>
      </c>
      <c r="F64" s="35" t="s">
        <v>36</v>
      </c>
      <c r="G64" s="51"/>
      <c r="H64" s="51"/>
      <c r="I64" s="51"/>
      <c r="J64" s="51"/>
    </row>
    <row r="65" spans="1:10" s="33" customFormat="1" ht="14.1" customHeight="1" thickBot="1" x14ac:dyDescent="0.25">
      <c r="A65" s="41"/>
      <c r="B65" s="37" t="s">
        <v>34</v>
      </c>
      <c r="C65" s="53">
        <f>IF(C64="","",IF(AND(MONTH(C64)&gt;=1,MONTH(C64)&lt;=3),1,IF(AND(MONTH(C64)&gt;=4,MONTH(C64)&lt;=6),2,IF(AND(MONTH(C64)&gt;=7,MONTH(C64)&lt;=9),3,4))))</f>
        <v>1</v>
      </c>
      <c r="D65" s="41"/>
      <c r="E65" s="37" t="s">
        <v>39</v>
      </c>
      <c r="F65" s="35" t="s">
        <v>36</v>
      </c>
      <c r="G65" s="51"/>
      <c r="H65" s="51"/>
      <c r="I65" s="51"/>
      <c r="J65" s="51"/>
    </row>
    <row r="66" spans="1:10" s="33" customFormat="1" ht="14.1" customHeight="1" thickBot="1" x14ac:dyDescent="0.25">
      <c r="A66" s="51"/>
      <c r="B66" s="51"/>
      <c r="C66" s="51"/>
      <c r="D66" s="51"/>
      <c r="E66" s="51"/>
      <c r="F66" s="51"/>
      <c r="G66" s="51"/>
      <c r="H66" s="51"/>
      <c r="I66" s="51"/>
      <c r="J66" s="51"/>
    </row>
    <row r="67" spans="1:10" s="33" customFormat="1" ht="14.1" customHeight="1" thickBot="1" x14ac:dyDescent="0.25">
      <c r="A67" s="43" t="s">
        <v>40</v>
      </c>
      <c r="B67" s="43" t="s">
        <v>41</v>
      </c>
      <c r="C67" s="43" t="s">
        <v>42</v>
      </c>
      <c r="D67" s="43" t="s">
        <v>43</v>
      </c>
      <c r="E67" s="43" t="s">
        <v>44</v>
      </c>
      <c r="F67" s="43" t="s">
        <v>45</v>
      </c>
      <c r="G67" s="51"/>
      <c r="H67" s="51"/>
      <c r="I67" s="51"/>
      <c r="J67" s="51"/>
    </row>
    <row r="68" spans="1:10" s="33" customFormat="1" ht="13.5" customHeight="1" x14ac:dyDescent="0.2">
      <c r="A68" s="44">
        <v>70141605</v>
      </c>
      <c r="B68" s="45" t="str">
        <f ca="1">IFERROR(INDEX(UNSPSCDes,MATCH(INDIRECT(ADDRESS(ROW(),COLUMN()-1,4)),UNSPSCCode,0)),"")</f>
        <v>Servicios de manejo integrado de plagas</v>
      </c>
      <c r="C68" s="44" t="s">
        <v>46</v>
      </c>
      <c r="D68" s="44">
        <v>1</v>
      </c>
      <c r="E68" s="47">
        <v>5000000</v>
      </c>
      <c r="F68" s="48">
        <f ca="1">INDIRECT(ADDRESS(ROW(),COLUMN()-2,4))*INDIRECT(ADDRESS(ROW(),COLUMN()-1,4))</f>
        <v>5000000</v>
      </c>
      <c r="G68" s="51"/>
      <c r="H68" s="51"/>
      <c r="I68" s="51"/>
      <c r="J68" s="51"/>
    </row>
    <row r="69" spans="1:10" s="33" customFormat="1" ht="14.1" customHeight="1" x14ac:dyDescent="0.2">
      <c r="A69" s="51"/>
      <c r="B69" s="51"/>
      <c r="C69" s="51"/>
      <c r="D69" s="51"/>
      <c r="E69" s="49" t="s">
        <v>47</v>
      </c>
      <c r="F69" s="50">
        <f ca="1">SUM(Table37[MONTO TOTAL ESTIMADO])</f>
        <v>5000000</v>
      </c>
      <c r="G69" s="51"/>
      <c r="H69" s="51" t="str">
        <f>C61</f>
        <v>Servicios</v>
      </c>
      <c r="I69" s="51" t="str">
        <f>E61</f>
        <v>No</v>
      </c>
      <c r="J69" s="51" t="str">
        <f>D61</f>
        <v>Comparacion de Precios</v>
      </c>
    </row>
    <row r="70" spans="1:10" s="33" customFormat="1" ht="14.1" customHeight="1" thickBot="1" x14ac:dyDescent="0.3"/>
    <row r="71" spans="1:10" s="33" customFormat="1" ht="33.75" customHeight="1" thickBot="1" x14ac:dyDescent="0.25">
      <c r="A71" s="34" t="s">
        <v>18</v>
      </c>
      <c r="B71" s="34" t="s">
        <v>19</v>
      </c>
      <c r="C71" s="34" t="s">
        <v>20</v>
      </c>
      <c r="D71" s="34" t="s">
        <v>21</v>
      </c>
      <c r="E71" s="34" t="s">
        <v>22</v>
      </c>
      <c r="F71" s="34" t="s">
        <v>23</v>
      </c>
      <c r="G71" s="51"/>
      <c r="H71" s="51"/>
      <c r="I71" s="51"/>
      <c r="J71" s="51"/>
    </row>
    <row r="72" spans="1:10" s="33" customFormat="1" ht="13.5" customHeight="1" thickBot="1" x14ac:dyDescent="0.25">
      <c r="A72" s="35" t="s">
        <v>61</v>
      </c>
      <c r="B72" s="35" t="s">
        <v>62</v>
      </c>
      <c r="C72" s="35" t="s">
        <v>26</v>
      </c>
      <c r="D72" s="35" t="s">
        <v>27</v>
      </c>
      <c r="E72" s="35" t="s">
        <v>28</v>
      </c>
      <c r="F72" s="35"/>
      <c r="G72" s="51"/>
      <c r="H72" s="51"/>
      <c r="I72" s="51"/>
      <c r="J72" s="51"/>
    </row>
    <row r="73" spans="1:10" s="33" customFormat="1" ht="14.1" customHeight="1" thickBot="1" x14ac:dyDescent="0.25">
      <c r="A73" s="36" t="s">
        <v>29</v>
      </c>
      <c r="B73" s="37" t="s">
        <v>30</v>
      </c>
      <c r="C73" s="52">
        <v>44941</v>
      </c>
      <c r="D73" s="36" t="s">
        <v>31</v>
      </c>
      <c r="E73" s="37" t="s">
        <v>32</v>
      </c>
      <c r="F73" s="35" t="s">
        <v>33</v>
      </c>
      <c r="G73" s="51"/>
      <c r="H73" s="51"/>
      <c r="I73" s="51"/>
      <c r="J73" s="51"/>
    </row>
    <row r="74" spans="1:10" s="33" customFormat="1" ht="14.1" customHeight="1" thickBot="1" x14ac:dyDescent="0.25">
      <c r="A74" s="41"/>
      <c r="B74" s="37" t="s">
        <v>34</v>
      </c>
      <c r="C74" s="53">
        <f>IF(C73="","",IF(AND(MONTH(C73)&gt;=1,MONTH(C73)&lt;=3),1,IF(AND(MONTH(C73)&gt;=4,MONTH(C73)&lt;=6),2,IF(AND(MONTH(C73)&gt;=7,MONTH(C73)&lt;=9),3,4))))</f>
        <v>1</v>
      </c>
      <c r="D74" s="41"/>
      <c r="E74" s="37" t="s">
        <v>35</v>
      </c>
      <c r="F74" s="35" t="s">
        <v>36</v>
      </c>
      <c r="G74" s="51"/>
      <c r="H74" s="51"/>
      <c r="I74" s="51"/>
      <c r="J74" s="51"/>
    </row>
    <row r="75" spans="1:10" s="33" customFormat="1" ht="14.1" customHeight="1" thickBot="1" x14ac:dyDescent="0.25">
      <c r="A75" s="41"/>
      <c r="B75" s="37" t="s">
        <v>37</v>
      </c>
      <c r="C75" s="52">
        <v>44972</v>
      </c>
      <c r="D75" s="41"/>
      <c r="E75" s="37" t="s">
        <v>38</v>
      </c>
      <c r="F75" s="35" t="s">
        <v>36</v>
      </c>
      <c r="G75" s="51"/>
      <c r="H75" s="51"/>
      <c r="I75" s="51"/>
      <c r="J75" s="51"/>
    </row>
    <row r="76" spans="1:10" s="33" customFormat="1" ht="14.1" customHeight="1" thickBot="1" x14ac:dyDescent="0.25">
      <c r="A76" s="41"/>
      <c r="B76" s="37" t="s">
        <v>34</v>
      </c>
      <c r="C76" s="53">
        <f>IF(C75="","",IF(AND(MONTH(C75)&gt;=1,MONTH(C75)&lt;=3),1,IF(AND(MONTH(C75)&gt;=4,MONTH(C75)&lt;=6),2,IF(AND(MONTH(C75)&gt;=7,MONTH(C75)&lt;=9),3,4))))</f>
        <v>1</v>
      </c>
      <c r="D76" s="41"/>
      <c r="E76" s="37" t="s">
        <v>39</v>
      </c>
      <c r="F76" s="35" t="s">
        <v>36</v>
      </c>
      <c r="G76" s="51"/>
      <c r="H76" s="51"/>
      <c r="I76" s="51"/>
      <c r="J76" s="51"/>
    </row>
    <row r="77" spans="1:10" s="33" customFormat="1" ht="14.1" customHeight="1" thickBot="1" x14ac:dyDescent="0.25">
      <c r="A77" s="51"/>
      <c r="B77" s="51"/>
      <c r="C77" s="51"/>
      <c r="D77" s="51"/>
      <c r="E77" s="51"/>
      <c r="F77" s="51"/>
      <c r="G77" s="51"/>
      <c r="H77" s="51"/>
      <c r="I77" s="51"/>
      <c r="J77" s="51"/>
    </row>
    <row r="78" spans="1:10" s="33" customFormat="1" ht="14.1" customHeight="1" thickBot="1" x14ac:dyDescent="0.25">
      <c r="A78" s="43" t="s">
        <v>40</v>
      </c>
      <c r="B78" s="43" t="s">
        <v>41</v>
      </c>
      <c r="C78" s="43" t="s">
        <v>42</v>
      </c>
      <c r="D78" s="43" t="s">
        <v>43</v>
      </c>
      <c r="E78" s="43" t="s">
        <v>44</v>
      </c>
      <c r="F78" s="43" t="s">
        <v>45</v>
      </c>
      <c r="G78" s="51"/>
      <c r="H78" s="51"/>
      <c r="I78" s="51"/>
      <c r="J78" s="51"/>
    </row>
    <row r="79" spans="1:10" s="33" customFormat="1" ht="13.5" customHeight="1" x14ac:dyDescent="0.2">
      <c r="A79" s="44">
        <v>53102701</v>
      </c>
      <c r="B79" s="45" t="str">
        <f t="shared" ref="B79:B88" ca="1" si="0">IFERROR(INDEX(UNSPSCDes,MATCH(INDIRECT(ADDRESS(ROW(),COLUMN()-1,4)),UNSPSCCode,0)),"")</f>
        <v>Uniformes militares</v>
      </c>
      <c r="C79" s="44" t="s">
        <v>46</v>
      </c>
      <c r="D79" s="44">
        <v>1500</v>
      </c>
      <c r="E79" s="47">
        <v>5000</v>
      </c>
      <c r="F79" s="48">
        <f t="shared" ref="F79:F88" ca="1" si="1">INDIRECT(ADDRESS(ROW(),COLUMN()-2,4))*INDIRECT(ADDRESS(ROW(),COLUMN()-1,4))</f>
        <v>7500000</v>
      </c>
      <c r="G79" s="51"/>
      <c r="H79" s="51"/>
      <c r="I79" s="51"/>
      <c r="J79" s="51"/>
    </row>
    <row r="80" spans="1:10" s="33" customFormat="1" ht="13.5" customHeight="1" x14ac:dyDescent="0.2">
      <c r="A80" s="44">
        <v>53103001</v>
      </c>
      <c r="B80" s="45" t="str">
        <f t="shared" ca="1" si="0"/>
        <v>Camisetas (t-shirts) para hombre</v>
      </c>
      <c r="C80" s="44" t="s">
        <v>46</v>
      </c>
      <c r="D80" s="44">
        <v>3000</v>
      </c>
      <c r="E80" s="47">
        <v>250</v>
      </c>
      <c r="F80" s="48">
        <f t="shared" ca="1" si="1"/>
        <v>750000</v>
      </c>
      <c r="G80" s="51"/>
      <c r="H80" s="51"/>
      <c r="I80" s="51"/>
      <c r="J80" s="51"/>
    </row>
    <row r="81" spans="1:10" s="33" customFormat="1" ht="13.5" customHeight="1" x14ac:dyDescent="0.2">
      <c r="A81" s="44">
        <v>52131503</v>
      </c>
      <c r="B81" s="45" t="str">
        <f t="shared" ca="1" si="0"/>
        <v>Colgaduras</v>
      </c>
      <c r="C81" s="44" t="s">
        <v>46</v>
      </c>
      <c r="D81" s="44">
        <v>1500</v>
      </c>
      <c r="E81" s="47">
        <v>130</v>
      </c>
      <c r="F81" s="48">
        <f t="shared" ca="1" si="1"/>
        <v>195000</v>
      </c>
      <c r="G81" s="51"/>
      <c r="H81" s="51"/>
      <c r="I81" s="51"/>
      <c r="J81" s="51"/>
    </row>
    <row r="82" spans="1:10" s="33" customFormat="1" ht="13.5" customHeight="1" x14ac:dyDescent="0.2">
      <c r="A82" s="44">
        <v>52131503</v>
      </c>
      <c r="B82" s="45" t="str">
        <f t="shared" ca="1" si="0"/>
        <v>Colgaduras</v>
      </c>
      <c r="C82" s="44" t="s">
        <v>46</v>
      </c>
      <c r="D82" s="44">
        <v>1500</v>
      </c>
      <c r="E82" s="47">
        <v>200</v>
      </c>
      <c r="F82" s="48">
        <f t="shared" ca="1" si="1"/>
        <v>300000</v>
      </c>
      <c r="G82" s="51"/>
      <c r="H82" s="51"/>
      <c r="I82" s="51"/>
      <c r="J82" s="51"/>
    </row>
    <row r="83" spans="1:10" s="33" customFormat="1" ht="13.5" customHeight="1" x14ac:dyDescent="0.2">
      <c r="A83" s="44">
        <v>10141606</v>
      </c>
      <c r="B83" s="45" t="str">
        <f t="shared" ca="1" si="0"/>
        <v>Correas o traíllas</v>
      </c>
      <c r="C83" s="44" t="s">
        <v>46</v>
      </c>
      <c r="D83" s="44">
        <v>1500</v>
      </c>
      <c r="E83" s="47">
        <v>350</v>
      </c>
      <c r="F83" s="48">
        <f t="shared" ca="1" si="1"/>
        <v>525000</v>
      </c>
      <c r="G83" s="51"/>
      <c r="H83" s="51"/>
      <c r="I83" s="51"/>
      <c r="J83" s="51"/>
    </row>
    <row r="84" spans="1:10" s="33" customFormat="1" ht="13.5" customHeight="1" x14ac:dyDescent="0.2">
      <c r="A84" s="44">
        <v>46181507</v>
      </c>
      <c r="B84" s="45" t="str">
        <f t="shared" ca="1" si="0"/>
        <v>Chalecos de seguridad</v>
      </c>
      <c r="C84" s="44" t="s">
        <v>46</v>
      </c>
      <c r="D84" s="44">
        <v>500</v>
      </c>
      <c r="E84" s="47">
        <v>6750</v>
      </c>
      <c r="F84" s="48">
        <f t="shared" ca="1" si="1"/>
        <v>3375000</v>
      </c>
      <c r="G84" s="51"/>
      <c r="H84" s="51"/>
      <c r="I84" s="51"/>
      <c r="J84" s="51"/>
    </row>
    <row r="85" spans="1:10" s="33" customFormat="1" ht="13.5" customHeight="1" x14ac:dyDescent="0.2">
      <c r="A85" s="44">
        <v>53102516</v>
      </c>
      <c r="B85" s="45" t="str">
        <f t="shared" ca="1" si="0"/>
        <v>Gorras</v>
      </c>
      <c r="C85" s="44" t="s">
        <v>46</v>
      </c>
      <c r="D85" s="44">
        <v>500</v>
      </c>
      <c r="E85" s="47">
        <v>1500</v>
      </c>
      <c r="F85" s="48">
        <f t="shared" ca="1" si="1"/>
        <v>750000</v>
      </c>
      <c r="G85" s="51"/>
      <c r="H85" s="51"/>
      <c r="I85" s="51"/>
      <c r="J85" s="51"/>
    </row>
    <row r="86" spans="1:10" s="33" customFormat="1" ht="13.5" customHeight="1" x14ac:dyDescent="0.2">
      <c r="A86" s="44">
        <v>53111501</v>
      </c>
      <c r="B86" s="45" t="str">
        <f t="shared" ca="1" si="0"/>
        <v>Botas para hombre</v>
      </c>
      <c r="C86" s="44" t="s">
        <v>46</v>
      </c>
      <c r="D86" s="44">
        <v>1500</v>
      </c>
      <c r="E86" s="47">
        <v>5000</v>
      </c>
      <c r="F86" s="48">
        <f t="shared" ca="1" si="1"/>
        <v>7500000</v>
      </c>
      <c r="G86" s="51"/>
      <c r="H86" s="51"/>
      <c r="I86" s="51"/>
      <c r="J86" s="51"/>
    </row>
    <row r="87" spans="1:10" s="33" customFormat="1" ht="13.5" customHeight="1" x14ac:dyDescent="0.2">
      <c r="A87" s="44">
        <v>52131503</v>
      </c>
      <c r="B87" s="45" t="str">
        <f t="shared" ca="1" si="0"/>
        <v>Colgaduras</v>
      </c>
      <c r="C87" s="44" t="s">
        <v>46</v>
      </c>
      <c r="D87" s="44">
        <v>1500</v>
      </c>
      <c r="E87" s="47">
        <v>1800</v>
      </c>
      <c r="F87" s="48">
        <f t="shared" ca="1" si="1"/>
        <v>2700000</v>
      </c>
      <c r="G87" s="51"/>
      <c r="H87" s="51"/>
      <c r="I87" s="51"/>
      <c r="J87" s="51"/>
    </row>
    <row r="88" spans="1:10" s="33" customFormat="1" ht="13.5" customHeight="1" x14ac:dyDescent="0.2">
      <c r="A88" s="44">
        <v>10141606</v>
      </c>
      <c r="B88" s="45" t="str">
        <f t="shared" ca="1" si="0"/>
        <v>Correas o traíllas</v>
      </c>
      <c r="C88" s="44" t="s">
        <v>46</v>
      </c>
      <c r="D88" s="44">
        <v>800</v>
      </c>
      <c r="E88" s="47">
        <v>350</v>
      </c>
      <c r="F88" s="48">
        <f t="shared" ca="1" si="1"/>
        <v>280000</v>
      </c>
      <c r="G88" s="51"/>
      <c r="H88" s="51"/>
      <c r="I88" s="51"/>
      <c r="J88" s="51"/>
    </row>
    <row r="89" spans="1:10" s="33" customFormat="1" ht="14.1" customHeight="1" x14ac:dyDescent="0.2">
      <c r="A89" s="51"/>
      <c r="B89" s="51"/>
      <c r="C89" s="51"/>
      <c r="D89" s="51"/>
      <c r="E89" s="49" t="s">
        <v>47</v>
      </c>
      <c r="F89" s="50">
        <f ca="1">SUM(Table38[MONTO TOTAL ESTIMADO])</f>
        <v>23875000</v>
      </c>
      <c r="G89" s="51"/>
      <c r="H89" s="51" t="str">
        <f>C72</f>
        <v>Bienes</v>
      </c>
      <c r="I89" s="51" t="str">
        <f>E72</f>
        <v>No</v>
      </c>
      <c r="J89" s="51" t="str">
        <f>D72</f>
        <v>Licitacion Publica</v>
      </c>
    </row>
    <row r="90" spans="1:10" s="33" customFormat="1" ht="14.1" customHeight="1" thickBot="1" x14ac:dyDescent="0.3"/>
    <row r="91" spans="1:10" s="33" customFormat="1" ht="33.75" customHeight="1" thickBot="1" x14ac:dyDescent="0.25">
      <c r="A91" s="34" t="s">
        <v>18</v>
      </c>
      <c r="B91" s="34" t="s">
        <v>19</v>
      </c>
      <c r="C91" s="34" t="s">
        <v>20</v>
      </c>
      <c r="D91" s="34" t="s">
        <v>21</v>
      </c>
      <c r="E91" s="34" t="s">
        <v>22</v>
      </c>
      <c r="F91" s="34" t="s">
        <v>23</v>
      </c>
      <c r="G91" s="51"/>
      <c r="H91" s="51"/>
      <c r="I91" s="51"/>
      <c r="J91" s="51"/>
    </row>
    <row r="92" spans="1:10" s="33" customFormat="1" ht="13.5" customHeight="1" thickBot="1" x14ac:dyDescent="0.25">
      <c r="A92" s="35" t="s">
        <v>63</v>
      </c>
      <c r="B92" s="35" t="s">
        <v>57</v>
      </c>
      <c r="C92" s="35" t="s">
        <v>26</v>
      </c>
      <c r="D92" s="35" t="s">
        <v>51</v>
      </c>
      <c r="E92" s="35" t="s">
        <v>54</v>
      </c>
      <c r="F92" s="35"/>
      <c r="G92" s="51"/>
      <c r="H92" s="51"/>
      <c r="I92" s="51"/>
      <c r="J92" s="51"/>
    </row>
    <row r="93" spans="1:10" s="33" customFormat="1" ht="14.1" customHeight="1" thickBot="1" x14ac:dyDescent="0.25">
      <c r="A93" s="36" t="s">
        <v>29</v>
      </c>
      <c r="B93" s="37" t="s">
        <v>30</v>
      </c>
      <c r="C93" s="52">
        <v>45219</v>
      </c>
      <c r="D93" s="36" t="s">
        <v>31</v>
      </c>
      <c r="E93" s="37" t="s">
        <v>32</v>
      </c>
      <c r="F93" s="35" t="s">
        <v>33</v>
      </c>
      <c r="G93" s="51"/>
      <c r="H93" s="51"/>
      <c r="I93" s="51"/>
      <c r="J93" s="51"/>
    </row>
    <row r="94" spans="1:10" s="33" customFormat="1" ht="14.1" customHeight="1" thickBot="1" x14ac:dyDescent="0.25">
      <c r="A94" s="41"/>
      <c r="B94" s="37" t="s">
        <v>34</v>
      </c>
      <c r="C94" s="53">
        <f>IF(C93="","",IF(AND(MONTH(C93)&gt;=1,MONTH(C93)&lt;=3),1,IF(AND(MONTH(C93)&gt;=4,MONTH(C93)&lt;=6),2,IF(AND(MONTH(C93)&gt;=7,MONTH(C93)&lt;=9),3,4))))</f>
        <v>4</v>
      </c>
      <c r="D94" s="41"/>
      <c r="E94" s="37" t="s">
        <v>35</v>
      </c>
      <c r="F94" s="35" t="s">
        <v>36</v>
      </c>
      <c r="G94" s="51"/>
      <c r="H94" s="51"/>
      <c r="I94" s="51"/>
      <c r="J94" s="51"/>
    </row>
    <row r="95" spans="1:10" s="33" customFormat="1" ht="14.1" customHeight="1" thickBot="1" x14ac:dyDescent="0.25">
      <c r="A95" s="41"/>
      <c r="B95" s="37" t="s">
        <v>37</v>
      </c>
      <c r="C95" s="52">
        <v>45250</v>
      </c>
      <c r="D95" s="41"/>
      <c r="E95" s="37" t="s">
        <v>38</v>
      </c>
      <c r="F95" s="35" t="s">
        <v>36</v>
      </c>
      <c r="G95" s="51"/>
      <c r="H95" s="51"/>
      <c r="I95" s="51"/>
      <c r="J95" s="51"/>
    </row>
    <row r="96" spans="1:10" s="33" customFormat="1" ht="14.1" customHeight="1" thickBot="1" x14ac:dyDescent="0.25">
      <c r="A96" s="41"/>
      <c r="B96" s="37" t="s">
        <v>34</v>
      </c>
      <c r="C96" s="53">
        <f>IF(C95="","",IF(AND(MONTH(C95)&gt;=1,MONTH(C95)&lt;=3),1,IF(AND(MONTH(C95)&gt;=4,MONTH(C95)&lt;=6),2,IF(AND(MONTH(C95)&gt;=7,MONTH(C95)&lt;=9),3,4))))</f>
        <v>4</v>
      </c>
      <c r="D96" s="41"/>
      <c r="E96" s="37" t="s">
        <v>39</v>
      </c>
      <c r="F96" s="35" t="s">
        <v>36</v>
      </c>
      <c r="G96" s="51"/>
      <c r="H96" s="51"/>
      <c r="I96" s="51"/>
      <c r="J96" s="51"/>
    </row>
    <row r="97" spans="1:10" s="33" customFormat="1" ht="14.1" customHeight="1" thickBot="1" x14ac:dyDescent="0.25">
      <c r="A97" s="51"/>
      <c r="B97" s="51"/>
      <c r="C97" s="51"/>
      <c r="D97" s="51"/>
      <c r="E97" s="51"/>
      <c r="F97" s="51"/>
      <c r="G97" s="51"/>
      <c r="H97" s="51"/>
      <c r="I97" s="51"/>
      <c r="J97" s="51"/>
    </row>
    <row r="98" spans="1:10" s="33" customFormat="1" ht="14.1" customHeight="1" thickBot="1" x14ac:dyDescent="0.25">
      <c r="A98" s="43" t="s">
        <v>40</v>
      </c>
      <c r="B98" s="43" t="s">
        <v>41</v>
      </c>
      <c r="C98" s="43" t="s">
        <v>42</v>
      </c>
      <c r="D98" s="43" t="s">
        <v>43</v>
      </c>
      <c r="E98" s="43" t="s">
        <v>44</v>
      </c>
      <c r="F98" s="43" t="s">
        <v>45</v>
      </c>
      <c r="G98" s="51"/>
      <c r="H98" s="51"/>
      <c r="I98" s="51"/>
      <c r="J98" s="51"/>
    </row>
    <row r="99" spans="1:10" s="33" customFormat="1" ht="14.1" customHeight="1" x14ac:dyDescent="0.2">
      <c r="A99" s="44">
        <v>53102701</v>
      </c>
      <c r="B99" s="45" t="str">
        <f t="shared" ref="B99:B104" ca="1" si="2">IFERROR(INDEX(UNSPSCDes,MATCH(INDIRECT(ADDRESS(ROW(),COLUMN()-1,4)),UNSPSCCode,0)),"")</f>
        <v>Uniformes militares</v>
      </c>
      <c r="C99" s="44" t="s">
        <v>46</v>
      </c>
      <c r="D99" s="44">
        <v>640</v>
      </c>
      <c r="E99" s="47">
        <v>5000</v>
      </c>
      <c r="F99" s="48">
        <f t="shared" ref="F99:F104" ca="1" si="3">INDIRECT(ADDRESS(ROW(),COLUMN()-2,4))*INDIRECT(ADDRESS(ROW(),COLUMN()-1,4))</f>
        <v>3200000</v>
      </c>
      <c r="G99" s="51"/>
      <c r="H99" s="51"/>
      <c r="I99" s="51"/>
      <c r="J99" s="51"/>
    </row>
    <row r="100" spans="1:10" s="33" customFormat="1" ht="13.5" customHeight="1" x14ac:dyDescent="0.2">
      <c r="A100" s="44">
        <v>53103001</v>
      </c>
      <c r="B100" s="45" t="str">
        <f t="shared" ca="1" si="2"/>
        <v>Camisetas (t-shirts) para hombre</v>
      </c>
      <c r="C100" s="44" t="s">
        <v>46</v>
      </c>
      <c r="D100" s="44">
        <v>700</v>
      </c>
      <c r="E100" s="47">
        <v>250</v>
      </c>
      <c r="F100" s="48">
        <f t="shared" ca="1" si="3"/>
        <v>175000</v>
      </c>
      <c r="G100" s="51"/>
      <c r="H100" s="51"/>
      <c r="I100" s="51"/>
      <c r="J100" s="51"/>
    </row>
    <row r="101" spans="1:10" s="33" customFormat="1" ht="13.5" customHeight="1" x14ac:dyDescent="0.2">
      <c r="A101" s="44">
        <v>52131503</v>
      </c>
      <c r="B101" s="45" t="str">
        <f t="shared" ca="1" si="2"/>
        <v>Colgaduras</v>
      </c>
      <c r="C101" s="44" t="s">
        <v>46</v>
      </c>
      <c r="D101" s="44">
        <v>700</v>
      </c>
      <c r="E101" s="47">
        <v>130</v>
      </c>
      <c r="F101" s="48">
        <f t="shared" ca="1" si="3"/>
        <v>91000</v>
      </c>
      <c r="G101" s="51"/>
      <c r="H101" s="51"/>
      <c r="I101" s="51"/>
      <c r="J101" s="51"/>
    </row>
    <row r="102" spans="1:10" s="33" customFormat="1" ht="13.5" customHeight="1" x14ac:dyDescent="0.2">
      <c r="A102" s="44">
        <v>52131503</v>
      </c>
      <c r="B102" s="45" t="str">
        <f t="shared" ca="1" si="2"/>
        <v>Colgaduras</v>
      </c>
      <c r="C102" s="44" t="s">
        <v>46</v>
      </c>
      <c r="D102" s="44">
        <v>700</v>
      </c>
      <c r="E102" s="47">
        <v>200</v>
      </c>
      <c r="F102" s="48">
        <f t="shared" ca="1" si="3"/>
        <v>140000</v>
      </c>
      <c r="G102" s="51"/>
      <c r="H102" s="51"/>
      <c r="I102" s="51"/>
      <c r="J102" s="51"/>
    </row>
    <row r="103" spans="1:10" s="33" customFormat="1" ht="13.5" customHeight="1" x14ac:dyDescent="0.2">
      <c r="A103" s="44">
        <v>10141606</v>
      </c>
      <c r="B103" s="45" t="str">
        <f t="shared" ca="1" si="2"/>
        <v>Correas o traíllas</v>
      </c>
      <c r="C103" s="44" t="s">
        <v>46</v>
      </c>
      <c r="D103" s="44">
        <v>700</v>
      </c>
      <c r="E103" s="47">
        <v>350</v>
      </c>
      <c r="F103" s="48">
        <f t="shared" ca="1" si="3"/>
        <v>245000</v>
      </c>
      <c r="G103" s="51"/>
      <c r="H103" s="51"/>
      <c r="I103" s="51"/>
      <c r="J103" s="51"/>
    </row>
    <row r="104" spans="1:10" s="33" customFormat="1" ht="13.5" customHeight="1" x14ac:dyDescent="0.2">
      <c r="A104" s="44">
        <v>52131503</v>
      </c>
      <c r="B104" s="45" t="str">
        <f t="shared" ca="1" si="2"/>
        <v>Colgaduras</v>
      </c>
      <c r="C104" s="44" t="s">
        <v>46</v>
      </c>
      <c r="D104" s="44">
        <v>700</v>
      </c>
      <c r="E104" s="47">
        <v>1800</v>
      </c>
      <c r="F104" s="48">
        <f t="shared" ca="1" si="3"/>
        <v>1260000</v>
      </c>
      <c r="G104" s="51"/>
      <c r="H104" s="51"/>
      <c r="I104" s="51"/>
      <c r="J104" s="51"/>
    </row>
    <row r="105" spans="1:10" s="33" customFormat="1" ht="14.1" customHeight="1" x14ac:dyDescent="0.2">
      <c r="A105" s="51"/>
      <c r="B105" s="51"/>
      <c r="C105" s="51"/>
      <c r="D105" s="51"/>
      <c r="E105" s="49" t="s">
        <v>47</v>
      </c>
      <c r="F105" s="50">
        <f ca="1">SUM(Table39[MONTO TOTAL ESTIMADO])</f>
        <v>5111000</v>
      </c>
      <c r="G105" s="51"/>
      <c r="H105" s="51" t="str">
        <f>C92</f>
        <v>Bienes</v>
      </c>
      <c r="I105" s="51" t="str">
        <f>E92</f>
        <v>Sí</v>
      </c>
      <c r="J105" s="51" t="str">
        <f>D92</f>
        <v>Comparacion de Precios</v>
      </c>
    </row>
    <row r="106" spans="1:10" s="33" customFormat="1" ht="14.1" customHeight="1" thickBot="1" x14ac:dyDescent="0.3"/>
    <row r="107" spans="1:10" s="33" customFormat="1" ht="33.75" customHeight="1" thickBot="1" x14ac:dyDescent="0.25">
      <c r="A107" s="34" t="s">
        <v>18</v>
      </c>
      <c r="B107" s="34" t="s">
        <v>19</v>
      </c>
      <c r="C107" s="34" t="s">
        <v>20</v>
      </c>
      <c r="D107" s="34" t="s">
        <v>21</v>
      </c>
      <c r="E107" s="34" t="s">
        <v>22</v>
      </c>
      <c r="F107" s="34" t="s">
        <v>23</v>
      </c>
      <c r="G107" s="51"/>
      <c r="H107" s="51"/>
      <c r="I107" s="51"/>
      <c r="J107" s="51"/>
    </row>
    <row r="108" spans="1:10" s="33" customFormat="1" ht="13.5" customHeight="1" thickBot="1" x14ac:dyDescent="0.25">
      <c r="A108" s="35" t="s">
        <v>64</v>
      </c>
      <c r="B108" s="35" t="s">
        <v>57</v>
      </c>
      <c r="C108" s="35" t="s">
        <v>26</v>
      </c>
      <c r="D108" s="35" t="s">
        <v>58</v>
      </c>
      <c r="E108" s="35" t="s">
        <v>65</v>
      </c>
      <c r="F108" s="35"/>
      <c r="G108" s="51"/>
      <c r="H108" s="51"/>
      <c r="I108" s="51"/>
      <c r="J108" s="51"/>
    </row>
    <row r="109" spans="1:10" s="33" customFormat="1" ht="14.1" customHeight="1" thickBot="1" x14ac:dyDescent="0.25">
      <c r="A109" s="36" t="s">
        <v>29</v>
      </c>
      <c r="B109" s="37" t="s">
        <v>30</v>
      </c>
      <c r="C109" s="52">
        <v>45219</v>
      </c>
      <c r="D109" s="36" t="s">
        <v>31</v>
      </c>
      <c r="E109" s="37" t="s">
        <v>32</v>
      </c>
      <c r="F109" s="35" t="s">
        <v>33</v>
      </c>
      <c r="G109" s="51"/>
      <c r="H109" s="51"/>
      <c r="I109" s="51"/>
      <c r="J109" s="51"/>
    </row>
    <row r="110" spans="1:10" s="33" customFormat="1" ht="14.1" customHeight="1" thickBot="1" x14ac:dyDescent="0.25">
      <c r="A110" s="41"/>
      <c r="B110" s="37" t="s">
        <v>34</v>
      </c>
      <c r="C110" s="53">
        <f>IF(C109="","",IF(AND(MONTH(C109)&gt;=1,MONTH(C109)&lt;=3),1,IF(AND(MONTH(C109)&gt;=4,MONTH(C109)&lt;=6),2,IF(AND(MONTH(C109)&gt;=7,MONTH(C109)&lt;=9),3,4))))</f>
        <v>4</v>
      </c>
      <c r="D110" s="41"/>
      <c r="E110" s="37" t="s">
        <v>35</v>
      </c>
      <c r="F110" s="35" t="s">
        <v>36</v>
      </c>
      <c r="G110" s="51"/>
      <c r="H110" s="51"/>
      <c r="I110" s="51"/>
      <c r="J110" s="51"/>
    </row>
    <row r="111" spans="1:10" s="33" customFormat="1" ht="14.1" customHeight="1" thickBot="1" x14ac:dyDescent="0.25">
      <c r="A111" s="41"/>
      <c r="B111" s="37" t="s">
        <v>37</v>
      </c>
      <c r="C111" s="52">
        <v>45225</v>
      </c>
      <c r="D111" s="41"/>
      <c r="E111" s="37" t="s">
        <v>38</v>
      </c>
      <c r="F111" s="35" t="s">
        <v>36</v>
      </c>
      <c r="G111" s="51"/>
      <c r="H111" s="51"/>
      <c r="I111" s="51"/>
      <c r="J111" s="51"/>
    </row>
    <row r="112" spans="1:10" s="33" customFormat="1" ht="14.1" customHeight="1" thickBot="1" x14ac:dyDescent="0.25">
      <c r="A112" s="41"/>
      <c r="B112" s="37" t="s">
        <v>34</v>
      </c>
      <c r="C112" s="53">
        <f>IF(C111="","",IF(AND(MONTH(C111)&gt;=1,MONTH(C111)&lt;=3),1,IF(AND(MONTH(C111)&gt;=4,MONTH(C111)&lt;=6),2,IF(AND(MONTH(C111)&gt;=7,MONTH(C111)&lt;=9),3,4))))</f>
        <v>4</v>
      </c>
      <c r="D112" s="41"/>
      <c r="E112" s="37" t="s">
        <v>39</v>
      </c>
      <c r="F112" s="35" t="s">
        <v>36</v>
      </c>
      <c r="G112" s="51"/>
      <c r="H112" s="51"/>
      <c r="I112" s="51"/>
      <c r="J112" s="51"/>
    </row>
    <row r="113" spans="1:10" s="33" customFormat="1" ht="14.1" customHeight="1" thickBot="1" x14ac:dyDescent="0.25">
      <c r="A113" s="51"/>
      <c r="B113" s="51"/>
      <c r="C113" s="51"/>
      <c r="D113" s="51"/>
      <c r="E113" s="51"/>
      <c r="F113" s="51"/>
      <c r="G113" s="51"/>
      <c r="H113" s="51"/>
      <c r="I113" s="51"/>
      <c r="J113" s="51"/>
    </row>
    <row r="114" spans="1:10" s="33" customFormat="1" ht="14.1" customHeight="1" thickBot="1" x14ac:dyDescent="0.25">
      <c r="A114" s="43" t="s">
        <v>40</v>
      </c>
      <c r="B114" s="43" t="s">
        <v>41</v>
      </c>
      <c r="C114" s="43" t="s">
        <v>42</v>
      </c>
      <c r="D114" s="43" t="s">
        <v>43</v>
      </c>
      <c r="E114" s="43" t="s">
        <v>44</v>
      </c>
      <c r="F114" s="43" t="s">
        <v>45</v>
      </c>
      <c r="G114" s="51"/>
      <c r="H114" s="51"/>
      <c r="I114" s="51"/>
      <c r="J114" s="51"/>
    </row>
    <row r="115" spans="1:10" s="33" customFormat="1" ht="13.5" customHeight="1" x14ac:dyDescent="0.2">
      <c r="A115" s="44">
        <v>53111501</v>
      </c>
      <c r="B115" s="45" t="str">
        <f ca="1">IFERROR(INDEX(UNSPSCDes,MATCH(INDIRECT(ADDRESS(ROW(),COLUMN()-1,4)),UNSPSCCode,0)),"")</f>
        <v>Botas para hombre</v>
      </c>
      <c r="C115" s="44" t="s">
        <v>46</v>
      </c>
      <c r="D115" s="44">
        <v>300</v>
      </c>
      <c r="E115" s="47">
        <v>5000</v>
      </c>
      <c r="F115" s="48">
        <f ca="1">INDIRECT(ADDRESS(ROW(),COLUMN()-2,4))*INDIRECT(ADDRESS(ROW(),COLUMN()-1,4))</f>
        <v>1500000</v>
      </c>
      <c r="G115" s="51"/>
      <c r="H115" s="51"/>
      <c r="I115" s="51"/>
      <c r="J115" s="51"/>
    </row>
    <row r="116" spans="1:10" s="33" customFormat="1" ht="14.1" customHeight="1" x14ac:dyDescent="0.2">
      <c r="A116" s="51"/>
      <c r="B116" s="51"/>
      <c r="C116" s="51"/>
      <c r="D116" s="51"/>
      <c r="E116" s="49" t="s">
        <v>47</v>
      </c>
      <c r="F116" s="50">
        <f ca="1">SUM(Table310[MONTO TOTAL ESTIMADO])</f>
        <v>1500000</v>
      </c>
      <c r="G116" s="51"/>
      <c r="H116" s="51" t="str">
        <f>C108</f>
        <v>Bienes</v>
      </c>
      <c r="I116" s="51" t="str">
        <f>E108</f>
        <v>MIPYME Mujeres</v>
      </c>
      <c r="J116" s="51" t="str">
        <f>D108</f>
        <v>Compras Menores</v>
      </c>
    </row>
    <row r="117" spans="1:10" s="33" customFormat="1" ht="14.1" customHeight="1" thickBot="1" x14ac:dyDescent="0.3"/>
    <row r="118" spans="1:10" s="33" customFormat="1" ht="33.75" customHeight="1" thickBot="1" x14ac:dyDescent="0.25">
      <c r="A118" s="34" t="s">
        <v>18</v>
      </c>
      <c r="B118" s="34" t="s">
        <v>19</v>
      </c>
      <c r="C118" s="34" t="s">
        <v>20</v>
      </c>
      <c r="D118" s="34" t="s">
        <v>21</v>
      </c>
      <c r="E118" s="34" t="s">
        <v>22</v>
      </c>
      <c r="F118" s="34" t="s">
        <v>23</v>
      </c>
      <c r="G118" s="51"/>
      <c r="H118" s="51"/>
      <c r="I118" s="51"/>
      <c r="J118" s="51"/>
    </row>
    <row r="119" spans="1:10" s="33" customFormat="1" ht="13.5" customHeight="1" thickBot="1" x14ac:dyDescent="0.25">
      <c r="A119" s="35" t="s">
        <v>66</v>
      </c>
      <c r="B119" s="35" t="s">
        <v>57</v>
      </c>
      <c r="C119" s="35" t="s">
        <v>26</v>
      </c>
      <c r="D119" s="35" t="s">
        <v>51</v>
      </c>
      <c r="E119" s="35" t="s">
        <v>54</v>
      </c>
      <c r="F119" s="35"/>
      <c r="G119" s="51"/>
      <c r="H119" s="51"/>
      <c r="I119" s="51"/>
      <c r="J119" s="51"/>
    </row>
    <row r="120" spans="1:10" s="33" customFormat="1" ht="14.1" customHeight="1" thickBot="1" x14ac:dyDescent="0.25">
      <c r="A120" s="36" t="s">
        <v>29</v>
      </c>
      <c r="B120" s="37" t="s">
        <v>30</v>
      </c>
      <c r="C120" s="52">
        <v>45066</v>
      </c>
      <c r="D120" s="36" t="s">
        <v>31</v>
      </c>
      <c r="E120" s="37" t="s">
        <v>32</v>
      </c>
      <c r="F120" s="35" t="s">
        <v>33</v>
      </c>
      <c r="G120" s="51"/>
      <c r="H120" s="51"/>
      <c r="I120" s="51"/>
      <c r="J120" s="51"/>
    </row>
    <row r="121" spans="1:10" s="33" customFormat="1" ht="14.1" customHeight="1" thickBot="1" x14ac:dyDescent="0.25">
      <c r="A121" s="41"/>
      <c r="B121" s="37" t="s">
        <v>34</v>
      </c>
      <c r="C121" s="53">
        <f>IF(C120="","",IF(AND(MONTH(C120)&gt;=1,MONTH(C120)&lt;=3),1,IF(AND(MONTH(C120)&gt;=4,MONTH(C120)&lt;=6),2,IF(AND(MONTH(C120)&gt;=7,MONTH(C120)&lt;=9),3,4))))</f>
        <v>2</v>
      </c>
      <c r="D121" s="41"/>
      <c r="E121" s="37" t="s">
        <v>35</v>
      </c>
      <c r="F121" s="35" t="s">
        <v>36</v>
      </c>
      <c r="G121" s="51"/>
      <c r="H121" s="51"/>
      <c r="I121" s="51"/>
      <c r="J121" s="51"/>
    </row>
    <row r="122" spans="1:10" s="33" customFormat="1" ht="14.1" customHeight="1" thickBot="1" x14ac:dyDescent="0.25">
      <c r="A122" s="41"/>
      <c r="B122" s="37" t="s">
        <v>37</v>
      </c>
      <c r="C122" s="52">
        <v>45087</v>
      </c>
      <c r="D122" s="41"/>
      <c r="E122" s="37" t="s">
        <v>38</v>
      </c>
      <c r="F122" s="35" t="s">
        <v>36</v>
      </c>
      <c r="G122" s="51"/>
      <c r="H122" s="51"/>
      <c r="I122" s="51"/>
      <c r="J122" s="51"/>
    </row>
    <row r="123" spans="1:10" s="33" customFormat="1" ht="14.1" customHeight="1" thickBot="1" x14ac:dyDescent="0.25">
      <c r="A123" s="41"/>
      <c r="B123" s="37" t="s">
        <v>34</v>
      </c>
      <c r="C123" s="53">
        <f>IF(C122="","",IF(AND(MONTH(C122)&gt;=1,MONTH(C122)&lt;=3),1,IF(AND(MONTH(C122)&gt;=4,MONTH(C122)&lt;=6),2,IF(AND(MONTH(C122)&gt;=7,MONTH(C122)&lt;=9),3,4))))</f>
        <v>2</v>
      </c>
      <c r="D123" s="41"/>
      <c r="E123" s="37" t="s">
        <v>39</v>
      </c>
      <c r="F123" s="35" t="s">
        <v>36</v>
      </c>
      <c r="G123" s="51"/>
      <c r="H123" s="51"/>
      <c r="I123" s="51"/>
      <c r="J123" s="51"/>
    </row>
    <row r="124" spans="1:10" s="33" customFormat="1" ht="14.1" customHeight="1" thickBot="1" x14ac:dyDescent="0.25">
      <c r="A124" s="51"/>
      <c r="B124" s="51"/>
      <c r="C124" s="51"/>
      <c r="D124" s="51"/>
      <c r="E124" s="51"/>
      <c r="F124" s="51"/>
      <c r="G124" s="51"/>
      <c r="H124" s="51"/>
      <c r="I124" s="51"/>
      <c r="J124" s="51"/>
    </row>
    <row r="125" spans="1:10" s="33" customFormat="1" ht="14.1" customHeight="1" thickBot="1" x14ac:dyDescent="0.25">
      <c r="A125" s="43" t="s">
        <v>40</v>
      </c>
      <c r="B125" s="43" t="s">
        <v>41</v>
      </c>
      <c r="C125" s="43" t="s">
        <v>42</v>
      </c>
      <c r="D125" s="43" t="s">
        <v>43</v>
      </c>
      <c r="E125" s="43" t="s">
        <v>44</v>
      </c>
      <c r="F125" s="43" t="s">
        <v>45</v>
      </c>
      <c r="G125" s="51"/>
      <c r="H125" s="51"/>
      <c r="I125" s="51"/>
      <c r="J125" s="51"/>
    </row>
    <row r="126" spans="1:10" s="33" customFormat="1" ht="14.1" customHeight="1" x14ac:dyDescent="0.2">
      <c r="A126" s="44">
        <v>14111511</v>
      </c>
      <c r="B126" s="45" t="str">
        <f t="shared" ref="B126:B172" ca="1" si="4">IFERROR(INDEX(UNSPSCDes,MATCH(INDIRECT(ADDRESS(ROW(),COLUMN()-1,4)),UNSPSCCode,0)),"")</f>
        <v>Papel de escritura</v>
      </c>
      <c r="C126" s="44" t="s">
        <v>67</v>
      </c>
      <c r="D126" s="45">
        <v>65</v>
      </c>
      <c r="E126" s="55">
        <v>3717</v>
      </c>
      <c r="F126" s="48">
        <f t="shared" ref="F126:F172" ca="1" si="5">INDIRECT(ADDRESS(ROW(),COLUMN()-2,4))*INDIRECT(ADDRESS(ROW(),COLUMN()-1,4))</f>
        <v>241605</v>
      </c>
      <c r="G126" s="51"/>
      <c r="H126" s="51"/>
      <c r="I126" s="51"/>
      <c r="J126" s="51"/>
    </row>
    <row r="127" spans="1:10" s="33" customFormat="1" ht="13.5" customHeight="1" x14ac:dyDescent="0.2">
      <c r="A127" s="44">
        <v>14111511</v>
      </c>
      <c r="B127" s="45" t="str">
        <f t="shared" ca="1" si="4"/>
        <v>Papel de escritura</v>
      </c>
      <c r="C127" s="44" t="s">
        <v>68</v>
      </c>
      <c r="D127" s="45">
        <v>55</v>
      </c>
      <c r="E127" s="55">
        <v>5575.5</v>
      </c>
      <c r="F127" s="48">
        <f t="shared" ca="1" si="5"/>
        <v>306652.5</v>
      </c>
      <c r="G127" s="51"/>
      <c r="H127" s="51"/>
      <c r="I127" s="51"/>
      <c r="J127" s="51"/>
    </row>
    <row r="128" spans="1:10" s="33" customFormat="1" ht="13.5" customHeight="1" x14ac:dyDescent="0.2">
      <c r="A128" s="44">
        <v>44122011</v>
      </c>
      <c r="B128" s="45" t="str">
        <f t="shared" ca="1" si="4"/>
        <v>Folders</v>
      </c>
      <c r="C128" s="44" t="s">
        <v>67</v>
      </c>
      <c r="D128" s="45">
        <v>60</v>
      </c>
      <c r="E128" s="55">
        <v>4460.3999999999996</v>
      </c>
      <c r="F128" s="48">
        <f t="shared" ca="1" si="5"/>
        <v>267624</v>
      </c>
      <c r="G128" s="51"/>
      <c r="H128" s="51"/>
      <c r="I128" s="51"/>
      <c r="J128" s="51"/>
    </row>
    <row r="129" spans="1:10" s="33" customFormat="1" ht="13.5" customHeight="1" x14ac:dyDescent="0.2">
      <c r="A129" s="44">
        <v>44122011</v>
      </c>
      <c r="B129" s="45" t="str">
        <f t="shared" ca="1" si="4"/>
        <v>Folders</v>
      </c>
      <c r="C129" s="44" t="s">
        <v>67</v>
      </c>
      <c r="D129" s="45">
        <v>55</v>
      </c>
      <c r="E129" s="55">
        <v>7136.64</v>
      </c>
      <c r="F129" s="48">
        <f t="shared" ca="1" si="5"/>
        <v>392515.2</v>
      </c>
      <c r="G129" s="51"/>
      <c r="H129" s="51"/>
      <c r="I129" s="51"/>
      <c r="J129" s="51"/>
    </row>
    <row r="130" spans="1:10" s="33" customFormat="1" ht="13.5" customHeight="1" x14ac:dyDescent="0.2">
      <c r="A130" s="44">
        <v>43211802</v>
      </c>
      <c r="B130" s="45" t="str">
        <f t="shared" ca="1" si="4"/>
        <v>Almohadillas (pads) para mouse</v>
      </c>
      <c r="C130" s="44" t="s">
        <v>67</v>
      </c>
      <c r="D130" s="45">
        <v>45</v>
      </c>
      <c r="E130" s="55">
        <v>1115.0999999999999</v>
      </c>
      <c r="F130" s="48">
        <f t="shared" ca="1" si="5"/>
        <v>50179.499999999993</v>
      </c>
      <c r="G130" s="51"/>
      <c r="H130" s="51"/>
      <c r="I130" s="51"/>
      <c r="J130" s="51"/>
    </row>
    <row r="131" spans="1:10" s="33" customFormat="1" ht="13.5" customHeight="1" x14ac:dyDescent="0.2">
      <c r="A131" s="44">
        <v>44103103</v>
      </c>
      <c r="B131" s="45" t="str">
        <f t="shared" ca="1" si="4"/>
        <v>Tóner para impresoras o fax</v>
      </c>
      <c r="C131" s="44" t="s">
        <v>46</v>
      </c>
      <c r="D131" s="45">
        <v>15</v>
      </c>
      <c r="E131" s="55">
        <v>10097.85</v>
      </c>
      <c r="F131" s="48">
        <f t="shared" ca="1" si="5"/>
        <v>151467.75</v>
      </c>
      <c r="G131" s="51"/>
      <c r="H131" s="51"/>
      <c r="I131" s="51"/>
      <c r="J131" s="51"/>
    </row>
    <row r="132" spans="1:10" s="33" customFormat="1" ht="13.5" customHeight="1" x14ac:dyDescent="0.2">
      <c r="A132" s="44">
        <v>44103103</v>
      </c>
      <c r="B132" s="45" t="str">
        <f t="shared" ca="1" si="4"/>
        <v>Tóner para impresoras o fax</v>
      </c>
      <c r="C132" s="44" t="s">
        <v>46</v>
      </c>
      <c r="D132" s="45">
        <v>25</v>
      </c>
      <c r="E132" s="55">
        <v>10531.5</v>
      </c>
      <c r="F132" s="48">
        <f t="shared" ca="1" si="5"/>
        <v>263287.5</v>
      </c>
      <c r="G132" s="51"/>
      <c r="H132" s="51"/>
      <c r="I132" s="51"/>
      <c r="J132" s="51"/>
    </row>
    <row r="133" spans="1:10" s="33" customFormat="1" ht="13.5" customHeight="1" x14ac:dyDescent="0.2">
      <c r="A133" s="44">
        <v>44103103</v>
      </c>
      <c r="B133" s="45" t="str">
        <f t="shared" ca="1" si="4"/>
        <v>Tóner para impresoras o fax</v>
      </c>
      <c r="C133" s="44" t="s">
        <v>46</v>
      </c>
      <c r="D133" s="45">
        <v>25</v>
      </c>
      <c r="E133" s="55">
        <v>9292.5</v>
      </c>
      <c r="F133" s="48">
        <f t="shared" ca="1" si="5"/>
        <v>232312.5</v>
      </c>
      <c r="G133" s="51"/>
      <c r="H133" s="51"/>
      <c r="I133" s="51"/>
      <c r="J133" s="51"/>
    </row>
    <row r="134" spans="1:10" s="33" customFormat="1" ht="13.5" customHeight="1" x14ac:dyDescent="0.2">
      <c r="A134" s="44">
        <v>44103103</v>
      </c>
      <c r="B134" s="45" t="str">
        <f t="shared" ca="1" si="4"/>
        <v>Tóner para impresoras o fax</v>
      </c>
      <c r="C134" s="44" t="s">
        <v>46</v>
      </c>
      <c r="D134" s="45">
        <v>10</v>
      </c>
      <c r="E134" s="55">
        <v>10283.700000000001</v>
      </c>
      <c r="F134" s="48">
        <f t="shared" ca="1" si="5"/>
        <v>102837</v>
      </c>
      <c r="G134" s="51"/>
      <c r="H134" s="51"/>
      <c r="I134" s="51"/>
      <c r="J134" s="51"/>
    </row>
    <row r="135" spans="1:10" s="33" customFormat="1" ht="13.5" customHeight="1" x14ac:dyDescent="0.2">
      <c r="A135" s="44">
        <v>44103105</v>
      </c>
      <c r="B135" s="45" t="str">
        <f t="shared" ca="1" si="4"/>
        <v>Cartuchos de tinta</v>
      </c>
      <c r="C135" s="44" t="s">
        <v>46</v>
      </c>
      <c r="D135" s="45">
        <v>15</v>
      </c>
      <c r="E135" s="55">
        <v>9292.5</v>
      </c>
      <c r="F135" s="48">
        <f t="shared" ca="1" si="5"/>
        <v>139387.5</v>
      </c>
      <c r="G135" s="51"/>
      <c r="H135" s="51"/>
      <c r="I135" s="51"/>
      <c r="J135" s="51"/>
    </row>
    <row r="136" spans="1:10" s="33" customFormat="1" ht="13.5" customHeight="1" x14ac:dyDescent="0.2">
      <c r="A136" s="44">
        <v>44103105</v>
      </c>
      <c r="B136" s="45" t="str">
        <f t="shared" ca="1" si="4"/>
        <v>Cartuchos de tinta</v>
      </c>
      <c r="C136" s="44" t="s">
        <v>46</v>
      </c>
      <c r="D136" s="45">
        <v>10</v>
      </c>
      <c r="E136" s="55">
        <v>10159.799999999999</v>
      </c>
      <c r="F136" s="48">
        <f t="shared" ca="1" si="5"/>
        <v>101598</v>
      </c>
      <c r="G136" s="51"/>
      <c r="H136" s="51"/>
      <c r="I136" s="51"/>
      <c r="J136" s="51"/>
    </row>
    <row r="137" spans="1:10" s="33" customFormat="1" ht="13.5" customHeight="1" x14ac:dyDescent="0.2">
      <c r="A137" s="44">
        <v>44112001</v>
      </c>
      <c r="B137" s="45" t="str">
        <f t="shared" ca="1" si="4"/>
        <v>Libretas de direcciones o repuestos</v>
      </c>
      <c r="C137" s="44" t="s">
        <v>46</v>
      </c>
      <c r="D137" s="45">
        <v>25</v>
      </c>
      <c r="E137" s="55">
        <v>1858.5</v>
      </c>
      <c r="F137" s="48">
        <f t="shared" ca="1" si="5"/>
        <v>46462.5</v>
      </c>
      <c r="G137" s="51"/>
      <c r="H137" s="51"/>
      <c r="I137" s="51"/>
      <c r="J137" s="51"/>
    </row>
    <row r="138" spans="1:10" s="33" customFormat="1" ht="13.5" customHeight="1" x14ac:dyDescent="0.2">
      <c r="A138" s="44">
        <v>44103112</v>
      </c>
      <c r="B138" s="45" t="str">
        <f t="shared" ca="1" si="4"/>
        <v>Cinta de impresora</v>
      </c>
      <c r="C138" s="44" t="s">
        <v>46</v>
      </c>
      <c r="D138" s="45">
        <v>30</v>
      </c>
      <c r="E138" s="55">
        <v>1610.7</v>
      </c>
      <c r="F138" s="48">
        <f t="shared" ca="1" si="5"/>
        <v>48321</v>
      </c>
      <c r="G138" s="51"/>
      <c r="H138" s="51"/>
      <c r="I138" s="51"/>
      <c r="J138" s="51"/>
    </row>
    <row r="139" spans="1:10" s="33" customFormat="1" ht="13.5" customHeight="1" x14ac:dyDescent="0.2">
      <c r="A139" s="44">
        <v>44122011</v>
      </c>
      <c r="B139" s="45" t="str">
        <f t="shared" ca="1" si="4"/>
        <v>Folders</v>
      </c>
      <c r="C139" s="44" t="s">
        <v>46</v>
      </c>
      <c r="D139" s="45">
        <v>30</v>
      </c>
      <c r="E139" s="55">
        <v>2601.9</v>
      </c>
      <c r="F139" s="48">
        <f t="shared" ca="1" si="5"/>
        <v>78057</v>
      </c>
      <c r="G139" s="51"/>
      <c r="H139" s="51"/>
      <c r="I139" s="51"/>
      <c r="J139" s="51"/>
    </row>
    <row r="140" spans="1:10" s="33" customFormat="1" ht="13.5" customHeight="1" x14ac:dyDescent="0.2">
      <c r="A140" s="44">
        <v>44122011</v>
      </c>
      <c r="B140" s="45" t="str">
        <f t="shared" ca="1" si="4"/>
        <v>Folders</v>
      </c>
      <c r="C140" s="44" t="s">
        <v>67</v>
      </c>
      <c r="D140" s="45">
        <v>30</v>
      </c>
      <c r="E140" s="55">
        <v>3717</v>
      </c>
      <c r="F140" s="48">
        <f t="shared" ca="1" si="5"/>
        <v>111510</v>
      </c>
      <c r="G140" s="51"/>
      <c r="H140" s="51"/>
      <c r="I140" s="51"/>
      <c r="J140" s="51"/>
    </row>
    <row r="141" spans="1:10" s="33" customFormat="1" ht="13.5" customHeight="1" x14ac:dyDescent="0.2">
      <c r="A141" s="44">
        <v>44121706</v>
      </c>
      <c r="B141" s="45" t="str">
        <f t="shared" ca="1" si="4"/>
        <v>Lápices de madera</v>
      </c>
      <c r="C141" s="44" t="s">
        <v>67</v>
      </c>
      <c r="D141" s="45">
        <v>70</v>
      </c>
      <c r="E141" s="55">
        <v>99.12</v>
      </c>
      <c r="F141" s="48">
        <f t="shared" ca="1" si="5"/>
        <v>6938.4000000000005</v>
      </c>
      <c r="G141" s="51"/>
      <c r="H141" s="51"/>
      <c r="I141" s="51"/>
      <c r="J141" s="51"/>
    </row>
    <row r="142" spans="1:10" s="33" customFormat="1" ht="13.5" customHeight="1" x14ac:dyDescent="0.2">
      <c r="A142" s="44">
        <v>44121701</v>
      </c>
      <c r="B142" s="45" t="str">
        <f t="shared" ca="1" si="4"/>
        <v>Bolígrafos</v>
      </c>
      <c r="C142" s="44" t="s">
        <v>67</v>
      </c>
      <c r="D142" s="45">
        <v>70</v>
      </c>
      <c r="E142" s="55">
        <v>185.85</v>
      </c>
      <c r="F142" s="48">
        <f t="shared" ca="1" si="5"/>
        <v>13009.5</v>
      </c>
      <c r="G142" s="51"/>
      <c r="H142" s="51"/>
      <c r="I142" s="51"/>
      <c r="J142" s="51"/>
    </row>
    <row r="143" spans="1:10" s="33" customFormat="1" ht="13.5" customHeight="1" x14ac:dyDescent="0.2">
      <c r="A143" s="44">
        <v>44121701</v>
      </c>
      <c r="B143" s="45" t="str">
        <f t="shared" ca="1" si="4"/>
        <v>Bolígrafos</v>
      </c>
      <c r="C143" s="44" t="s">
        <v>67</v>
      </c>
      <c r="D143" s="45">
        <v>35</v>
      </c>
      <c r="E143" s="55">
        <v>185.85</v>
      </c>
      <c r="F143" s="48">
        <f t="shared" ca="1" si="5"/>
        <v>6504.75</v>
      </c>
      <c r="G143" s="51"/>
      <c r="H143" s="51"/>
      <c r="I143" s="51"/>
      <c r="J143" s="51"/>
    </row>
    <row r="144" spans="1:10" s="33" customFormat="1" ht="13.5" customHeight="1" x14ac:dyDescent="0.2">
      <c r="A144" s="44">
        <v>44121701</v>
      </c>
      <c r="B144" s="45" t="str">
        <f t="shared" ca="1" si="4"/>
        <v>Bolígrafos</v>
      </c>
      <c r="C144" s="44" t="s">
        <v>67</v>
      </c>
      <c r="D144" s="45">
        <v>50</v>
      </c>
      <c r="E144" s="55">
        <v>743.4</v>
      </c>
      <c r="F144" s="48">
        <f t="shared" ca="1" si="5"/>
        <v>37170</v>
      </c>
      <c r="G144" s="51"/>
      <c r="H144" s="51"/>
      <c r="I144" s="51"/>
      <c r="J144" s="51"/>
    </row>
    <row r="145" spans="1:10" s="33" customFormat="1" ht="13.5" customHeight="1" x14ac:dyDescent="0.2">
      <c r="A145" s="44">
        <v>44121618</v>
      </c>
      <c r="B145" s="45" t="str">
        <f t="shared" ca="1" si="4"/>
        <v>Tijeras</v>
      </c>
      <c r="C145" s="44" t="s">
        <v>67</v>
      </c>
      <c r="D145" s="45">
        <v>40</v>
      </c>
      <c r="E145" s="55">
        <v>805.35</v>
      </c>
      <c r="F145" s="48">
        <f t="shared" ca="1" si="5"/>
        <v>32214</v>
      </c>
      <c r="G145" s="51"/>
      <c r="H145" s="51"/>
      <c r="I145" s="51"/>
      <c r="J145" s="51"/>
    </row>
    <row r="146" spans="1:10" s="33" customFormat="1" ht="13.5" customHeight="1" x14ac:dyDescent="0.2">
      <c r="A146" s="44">
        <v>31201505</v>
      </c>
      <c r="B146" s="45" t="str">
        <f t="shared" ca="1" si="4"/>
        <v>Cinta doble faz</v>
      </c>
      <c r="C146" s="44" t="s">
        <v>46</v>
      </c>
      <c r="D146" s="45">
        <v>70</v>
      </c>
      <c r="E146" s="55">
        <v>123.9</v>
      </c>
      <c r="F146" s="48">
        <f t="shared" ca="1" si="5"/>
        <v>8673</v>
      </c>
      <c r="G146" s="51"/>
      <c r="H146" s="51"/>
      <c r="I146" s="51"/>
      <c r="J146" s="51"/>
    </row>
    <row r="147" spans="1:10" s="33" customFormat="1" ht="13.5" customHeight="1" x14ac:dyDescent="0.2">
      <c r="A147" s="44">
        <v>44121635</v>
      </c>
      <c r="B147" s="45" t="str">
        <f t="shared" ca="1" si="4"/>
        <v>Husos para cinta adhesiva</v>
      </c>
      <c r="C147" s="44" t="s">
        <v>46</v>
      </c>
      <c r="D147" s="45">
        <v>20</v>
      </c>
      <c r="E147" s="55">
        <v>416.3</v>
      </c>
      <c r="F147" s="48">
        <f t="shared" ca="1" si="5"/>
        <v>8326</v>
      </c>
      <c r="G147" s="51"/>
      <c r="H147" s="51"/>
      <c r="I147" s="51"/>
      <c r="J147" s="51"/>
    </row>
    <row r="148" spans="1:10" s="33" customFormat="1" ht="13.5" customHeight="1" x14ac:dyDescent="0.2">
      <c r="A148" s="44">
        <v>44121802</v>
      </c>
      <c r="B148" s="45" t="str">
        <f t="shared" ca="1" si="4"/>
        <v>Fluido de corrección</v>
      </c>
      <c r="C148" s="44" t="s">
        <v>46</v>
      </c>
      <c r="D148" s="45">
        <v>40</v>
      </c>
      <c r="E148" s="55">
        <v>100.36</v>
      </c>
      <c r="F148" s="48">
        <f t="shared" ca="1" si="5"/>
        <v>4014.4</v>
      </c>
      <c r="G148" s="51"/>
      <c r="H148" s="51"/>
      <c r="I148" s="51"/>
      <c r="J148" s="51"/>
    </row>
    <row r="149" spans="1:10" s="33" customFormat="1" ht="13.5" customHeight="1" x14ac:dyDescent="0.2">
      <c r="A149" s="44">
        <v>44121701</v>
      </c>
      <c r="B149" s="45" t="str">
        <f t="shared" ca="1" si="4"/>
        <v>Bolígrafos</v>
      </c>
      <c r="C149" s="44" t="s">
        <v>68</v>
      </c>
      <c r="D149" s="45">
        <v>20</v>
      </c>
      <c r="E149" s="55">
        <v>3097.5</v>
      </c>
      <c r="F149" s="48">
        <f t="shared" ca="1" si="5"/>
        <v>61950</v>
      </c>
      <c r="G149" s="51"/>
      <c r="H149" s="51"/>
      <c r="I149" s="51"/>
      <c r="J149" s="51"/>
    </row>
    <row r="150" spans="1:10" s="33" customFormat="1" ht="13.5" customHeight="1" x14ac:dyDescent="0.2">
      <c r="A150" s="44">
        <v>44121615</v>
      </c>
      <c r="B150" s="45" t="str">
        <f t="shared" ca="1" si="4"/>
        <v>Grapadoras</v>
      </c>
      <c r="C150" s="44" t="s">
        <v>68</v>
      </c>
      <c r="D150" s="45">
        <v>40</v>
      </c>
      <c r="E150" s="55">
        <v>1486.8</v>
      </c>
      <c r="F150" s="48">
        <f t="shared" ca="1" si="5"/>
        <v>59472</v>
      </c>
      <c r="G150" s="51"/>
      <c r="H150" s="51"/>
      <c r="I150" s="51"/>
      <c r="J150" s="51"/>
    </row>
    <row r="151" spans="1:10" s="33" customFormat="1" ht="13.5" customHeight="1" x14ac:dyDescent="0.2">
      <c r="A151" s="44">
        <v>44122107</v>
      </c>
      <c r="B151" s="45" t="str">
        <f t="shared" ca="1" si="4"/>
        <v>Grapas</v>
      </c>
      <c r="C151" s="44" t="s">
        <v>46</v>
      </c>
      <c r="D151" s="45">
        <v>60</v>
      </c>
      <c r="E151" s="55">
        <v>80.540000000000006</v>
      </c>
      <c r="F151" s="48">
        <f t="shared" ca="1" si="5"/>
        <v>4832.4000000000005</v>
      </c>
      <c r="G151" s="51"/>
      <c r="H151" s="51"/>
      <c r="I151" s="51"/>
      <c r="J151" s="51"/>
    </row>
    <row r="152" spans="1:10" s="33" customFormat="1" ht="13.5" customHeight="1" x14ac:dyDescent="0.2">
      <c r="A152" s="44">
        <v>44122107</v>
      </c>
      <c r="B152" s="45" t="str">
        <f t="shared" ca="1" si="4"/>
        <v>Grapas</v>
      </c>
      <c r="C152" s="44" t="s">
        <v>67</v>
      </c>
      <c r="D152" s="45">
        <v>20</v>
      </c>
      <c r="E152" s="55">
        <v>272.58</v>
      </c>
      <c r="F152" s="48">
        <f t="shared" ca="1" si="5"/>
        <v>5451.5999999999995</v>
      </c>
      <c r="G152" s="51"/>
      <c r="H152" s="51"/>
      <c r="I152" s="51"/>
      <c r="J152" s="51"/>
    </row>
    <row r="153" spans="1:10" s="33" customFormat="1" ht="13.5" customHeight="1" x14ac:dyDescent="0.2">
      <c r="A153" s="44">
        <v>44122026</v>
      </c>
      <c r="B153" s="45" t="str">
        <f t="shared" ca="1" si="4"/>
        <v>Garras para papel</v>
      </c>
      <c r="C153" s="44" t="s">
        <v>67</v>
      </c>
      <c r="D153" s="45">
        <v>40</v>
      </c>
      <c r="E153" s="55">
        <v>966.42</v>
      </c>
      <c r="F153" s="48">
        <f t="shared" ca="1" si="5"/>
        <v>38656.799999999996</v>
      </c>
      <c r="G153" s="51"/>
      <c r="H153" s="51"/>
      <c r="I153" s="51"/>
      <c r="J153" s="51"/>
    </row>
    <row r="154" spans="1:10" s="33" customFormat="1" ht="13.5" customHeight="1" x14ac:dyDescent="0.2">
      <c r="A154" s="44">
        <v>44122026</v>
      </c>
      <c r="B154" s="45" t="str">
        <f t="shared" ca="1" si="4"/>
        <v>Garras para papel</v>
      </c>
      <c r="C154" s="44" t="s">
        <v>46</v>
      </c>
      <c r="D154" s="45">
        <v>20</v>
      </c>
      <c r="E154" s="55">
        <v>61.95</v>
      </c>
      <c r="F154" s="48">
        <f t="shared" ca="1" si="5"/>
        <v>1239</v>
      </c>
      <c r="G154" s="51"/>
      <c r="H154" s="51"/>
      <c r="I154" s="51"/>
      <c r="J154" s="51"/>
    </row>
    <row r="155" spans="1:10" s="33" customFormat="1" ht="13.5" customHeight="1" x14ac:dyDescent="0.2">
      <c r="A155" s="44">
        <v>44122101</v>
      </c>
      <c r="B155" s="45" t="str">
        <f t="shared" ca="1" si="4"/>
        <v>Cauchos</v>
      </c>
      <c r="C155" s="44" t="s">
        <v>68</v>
      </c>
      <c r="D155" s="45">
        <v>50</v>
      </c>
      <c r="E155" s="55">
        <v>185.85</v>
      </c>
      <c r="F155" s="48">
        <f t="shared" ca="1" si="5"/>
        <v>9292.5</v>
      </c>
      <c r="G155" s="51"/>
      <c r="H155" s="51"/>
      <c r="I155" s="51"/>
      <c r="J155" s="51"/>
    </row>
    <row r="156" spans="1:10" s="33" customFormat="1" ht="13.5" customHeight="1" x14ac:dyDescent="0.2">
      <c r="A156" s="44">
        <v>44121708</v>
      </c>
      <c r="B156" s="45" t="str">
        <f t="shared" ca="1" si="4"/>
        <v>Marcadores</v>
      </c>
      <c r="C156" s="44" t="s">
        <v>67</v>
      </c>
      <c r="D156" s="45">
        <v>20</v>
      </c>
      <c r="E156" s="55">
        <v>743.4</v>
      </c>
      <c r="F156" s="48">
        <f t="shared" ca="1" si="5"/>
        <v>14868</v>
      </c>
      <c r="G156" s="51"/>
      <c r="H156" s="51"/>
      <c r="I156" s="51"/>
      <c r="J156" s="51"/>
    </row>
    <row r="157" spans="1:10" s="33" customFormat="1" ht="13.5" customHeight="1" x14ac:dyDescent="0.2">
      <c r="A157" s="44">
        <v>44121708</v>
      </c>
      <c r="B157" s="45" t="str">
        <f t="shared" ca="1" si="4"/>
        <v>Marcadores</v>
      </c>
      <c r="C157" s="44" t="s">
        <v>67</v>
      </c>
      <c r="D157" s="45">
        <v>20</v>
      </c>
      <c r="E157" s="55">
        <v>743.4</v>
      </c>
      <c r="F157" s="48">
        <f t="shared" ca="1" si="5"/>
        <v>14868</v>
      </c>
      <c r="G157" s="51"/>
      <c r="H157" s="51"/>
      <c r="I157" s="51"/>
      <c r="J157" s="51"/>
    </row>
    <row r="158" spans="1:10" s="33" customFormat="1" ht="13.5" customHeight="1" x14ac:dyDescent="0.2">
      <c r="A158" s="44">
        <v>44121708</v>
      </c>
      <c r="B158" s="45" t="str">
        <f t="shared" ca="1" si="4"/>
        <v>Marcadores</v>
      </c>
      <c r="C158" s="44" t="s">
        <v>67</v>
      </c>
      <c r="D158" s="45">
        <v>20</v>
      </c>
      <c r="E158" s="55">
        <v>743.4</v>
      </c>
      <c r="F158" s="48">
        <f t="shared" ca="1" si="5"/>
        <v>14868</v>
      </c>
      <c r="G158" s="51"/>
      <c r="H158" s="51"/>
      <c r="I158" s="51"/>
      <c r="J158" s="51"/>
    </row>
    <row r="159" spans="1:10" s="33" customFormat="1" ht="13.5" customHeight="1" x14ac:dyDescent="0.2">
      <c r="A159" s="44">
        <v>44121708</v>
      </c>
      <c r="B159" s="45" t="str">
        <f t="shared" ca="1" si="4"/>
        <v>Marcadores</v>
      </c>
      <c r="C159" s="44" t="s">
        <v>67</v>
      </c>
      <c r="D159" s="45">
        <v>20</v>
      </c>
      <c r="E159" s="55">
        <v>743.4</v>
      </c>
      <c r="F159" s="48">
        <f t="shared" ca="1" si="5"/>
        <v>14868</v>
      </c>
      <c r="G159" s="51"/>
      <c r="H159" s="51"/>
      <c r="I159" s="51"/>
      <c r="J159" s="51"/>
    </row>
    <row r="160" spans="1:10" s="33" customFormat="1" ht="13.5" customHeight="1" x14ac:dyDescent="0.2">
      <c r="A160" s="44">
        <v>44121716</v>
      </c>
      <c r="B160" s="45" t="str">
        <f t="shared" ca="1" si="4"/>
        <v>Resaltadores</v>
      </c>
      <c r="C160" s="44" t="s">
        <v>67</v>
      </c>
      <c r="D160" s="45">
        <v>25</v>
      </c>
      <c r="E160" s="55">
        <v>619.5</v>
      </c>
      <c r="F160" s="48">
        <f t="shared" ca="1" si="5"/>
        <v>15487.5</v>
      </c>
      <c r="G160" s="51"/>
      <c r="H160" s="51"/>
      <c r="I160" s="51"/>
      <c r="J160" s="51"/>
    </row>
    <row r="161" spans="1:10" s="33" customFormat="1" ht="13.5" customHeight="1" x14ac:dyDescent="0.2">
      <c r="A161" s="44">
        <v>44121716</v>
      </c>
      <c r="B161" s="45" t="str">
        <f t="shared" ca="1" si="4"/>
        <v>Resaltadores</v>
      </c>
      <c r="C161" s="44" t="s">
        <v>67</v>
      </c>
      <c r="D161" s="45">
        <v>25</v>
      </c>
      <c r="E161" s="55">
        <v>619.5</v>
      </c>
      <c r="F161" s="48">
        <f t="shared" ca="1" si="5"/>
        <v>15487.5</v>
      </c>
      <c r="G161" s="51"/>
      <c r="H161" s="51"/>
      <c r="I161" s="51"/>
      <c r="J161" s="51"/>
    </row>
    <row r="162" spans="1:10" s="33" customFormat="1" ht="13.5" customHeight="1" x14ac:dyDescent="0.2">
      <c r="A162" s="44">
        <v>14111514</v>
      </c>
      <c r="B162" s="45" t="str">
        <f t="shared" ca="1" si="4"/>
        <v>Blocs o cuadernos de papel</v>
      </c>
      <c r="C162" s="44" t="s">
        <v>67</v>
      </c>
      <c r="D162" s="45">
        <v>25</v>
      </c>
      <c r="E162" s="55">
        <v>1239</v>
      </c>
      <c r="F162" s="48">
        <f t="shared" ca="1" si="5"/>
        <v>30975</v>
      </c>
      <c r="G162" s="51"/>
      <c r="H162" s="51"/>
      <c r="I162" s="51"/>
      <c r="J162" s="51"/>
    </row>
    <row r="163" spans="1:10" s="33" customFormat="1" ht="13.5" customHeight="1" x14ac:dyDescent="0.2">
      <c r="A163" s="44">
        <v>44122011</v>
      </c>
      <c r="B163" s="45" t="str">
        <f t="shared" ca="1" si="4"/>
        <v>Folders</v>
      </c>
      <c r="C163" s="44" t="s">
        <v>55</v>
      </c>
      <c r="D163" s="45">
        <v>25</v>
      </c>
      <c r="E163" s="55">
        <v>743.4</v>
      </c>
      <c r="F163" s="48">
        <f t="shared" ca="1" si="5"/>
        <v>18585</v>
      </c>
      <c r="G163" s="51"/>
      <c r="H163" s="51"/>
      <c r="I163" s="51"/>
      <c r="J163" s="51"/>
    </row>
    <row r="164" spans="1:10" s="33" customFormat="1" ht="13.5" customHeight="1" x14ac:dyDescent="0.2">
      <c r="A164" s="44">
        <v>44122104</v>
      </c>
      <c r="B164" s="45" t="str">
        <f t="shared" ca="1" si="4"/>
        <v>Clips para papel</v>
      </c>
      <c r="C164" s="44" t="s">
        <v>67</v>
      </c>
      <c r="D164" s="45">
        <v>55</v>
      </c>
      <c r="E164" s="55">
        <v>99.12</v>
      </c>
      <c r="F164" s="48">
        <f t="shared" ca="1" si="5"/>
        <v>5451.6</v>
      </c>
      <c r="G164" s="51"/>
      <c r="H164" s="51"/>
      <c r="I164" s="51"/>
      <c r="J164" s="51"/>
    </row>
    <row r="165" spans="1:10" s="33" customFormat="1" ht="13.5" customHeight="1" x14ac:dyDescent="0.2">
      <c r="A165" s="44">
        <v>44122104</v>
      </c>
      <c r="B165" s="45" t="str">
        <f t="shared" ca="1" si="4"/>
        <v>Clips para papel</v>
      </c>
      <c r="C165" s="44" t="s">
        <v>67</v>
      </c>
      <c r="D165" s="45">
        <v>55</v>
      </c>
      <c r="E165" s="55">
        <v>148.68</v>
      </c>
      <c r="F165" s="48">
        <f t="shared" ca="1" si="5"/>
        <v>8177.4000000000005</v>
      </c>
      <c r="G165" s="51"/>
      <c r="H165" s="51"/>
      <c r="I165" s="51"/>
      <c r="J165" s="51"/>
    </row>
    <row r="166" spans="1:10" s="33" customFormat="1" ht="13.5" customHeight="1" x14ac:dyDescent="0.2">
      <c r="A166" s="44">
        <v>14111514</v>
      </c>
      <c r="B166" s="45" t="str">
        <f t="shared" ca="1" si="4"/>
        <v>Blocs o cuadernos de papel</v>
      </c>
      <c r="C166" s="44" t="s">
        <v>67</v>
      </c>
      <c r="D166" s="45">
        <v>55</v>
      </c>
      <c r="E166" s="55">
        <v>1858.5</v>
      </c>
      <c r="F166" s="48">
        <f t="shared" ca="1" si="5"/>
        <v>102217.5</v>
      </c>
      <c r="G166" s="51"/>
      <c r="H166" s="51"/>
      <c r="I166" s="51"/>
      <c r="J166" s="51"/>
    </row>
    <row r="167" spans="1:10" s="33" customFormat="1" ht="13.5" customHeight="1" x14ac:dyDescent="0.2">
      <c r="A167" s="44">
        <v>14111514</v>
      </c>
      <c r="B167" s="45" t="str">
        <f t="shared" ca="1" si="4"/>
        <v>Blocs o cuadernos de papel</v>
      </c>
      <c r="C167" s="44" t="s">
        <v>55</v>
      </c>
      <c r="D167" s="45">
        <v>30</v>
      </c>
      <c r="E167" s="55">
        <v>111.51</v>
      </c>
      <c r="F167" s="48">
        <f t="shared" ca="1" si="5"/>
        <v>3345.3</v>
      </c>
      <c r="G167" s="51"/>
      <c r="H167" s="51"/>
      <c r="I167" s="51"/>
      <c r="J167" s="51"/>
    </row>
    <row r="168" spans="1:10" s="33" customFormat="1" ht="13.5" customHeight="1" x14ac:dyDescent="0.2">
      <c r="A168" s="44">
        <v>14111514</v>
      </c>
      <c r="B168" s="45" t="str">
        <f t="shared" ca="1" si="4"/>
        <v>Blocs o cuadernos de papel</v>
      </c>
      <c r="C168" s="44" t="s">
        <v>68</v>
      </c>
      <c r="D168" s="45">
        <v>25</v>
      </c>
      <c r="E168" s="55">
        <v>185.85</v>
      </c>
      <c r="F168" s="48">
        <f t="shared" ca="1" si="5"/>
        <v>4646.25</v>
      </c>
      <c r="G168" s="51"/>
      <c r="H168" s="51"/>
      <c r="I168" s="51"/>
      <c r="J168" s="51"/>
    </row>
    <row r="169" spans="1:10" s="33" customFormat="1" ht="13.5" customHeight="1" x14ac:dyDescent="0.2">
      <c r="A169" s="44">
        <v>44122104</v>
      </c>
      <c r="B169" s="45" t="str">
        <f t="shared" ca="1" si="4"/>
        <v>Clips para papel</v>
      </c>
      <c r="C169" s="44" t="s">
        <v>68</v>
      </c>
      <c r="D169" s="45">
        <v>25</v>
      </c>
      <c r="E169" s="55">
        <v>247.8</v>
      </c>
      <c r="F169" s="48">
        <f t="shared" ca="1" si="5"/>
        <v>6195</v>
      </c>
      <c r="G169" s="51"/>
      <c r="H169" s="51"/>
      <c r="I169" s="51"/>
      <c r="J169" s="51"/>
    </row>
    <row r="170" spans="1:10" s="33" customFormat="1" ht="13.5" customHeight="1" x14ac:dyDescent="0.2">
      <c r="A170" s="44">
        <v>26111702</v>
      </c>
      <c r="B170" s="45" t="str">
        <f t="shared" ca="1" si="4"/>
        <v>Pilas alcalinas</v>
      </c>
      <c r="C170" s="44" t="s">
        <v>67</v>
      </c>
      <c r="D170" s="45">
        <v>70</v>
      </c>
      <c r="E170" s="55">
        <v>743.4</v>
      </c>
      <c r="F170" s="48">
        <f t="shared" ca="1" si="5"/>
        <v>52038</v>
      </c>
      <c r="G170" s="51"/>
      <c r="H170" s="51"/>
      <c r="I170" s="51"/>
      <c r="J170" s="51"/>
    </row>
    <row r="171" spans="1:10" s="33" customFormat="1" ht="13.5" customHeight="1" x14ac:dyDescent="0.2">
      <c r="A171" s="44">
        <v>26111702</v>
      </c>
      <c r="B171" s="45" t="str">
        <f t="shared" ca="1" si="4"/>
        <v>Pilas alcalinas</v>
      </c>
      <c r="C171" s="44" t="s">
        <v>68</v>
      </c>
      <c r="D171" s="45">
        <v>40</v>
      </c>
      <c r="E171" s="55">
        <v>1734.6</v>
      </c>
      <c r="F171" s="48">
        <f t="shared" ca="1" si="5"/>
        <v>69384</v>
      </c>
      <c r="G171" s="51"/>
      <c r="H171" s="51"/>
      <c r="I171" s="51"/>
      <c r="J171" s="51"/>
    </row>
    <row r="172" spans="1:10" s="33" customFormat="1" ht="13.5" customHeight="1" x14ac:dyDescent="0.2">
      <c r="A172" s="44">
        <v>24121503</v>
      </c>
      <c r="B172" s="45" t="str">
        <f t="shared" ca="1" si="4"/>
        <v>Cajas para empacar</v>
      </c>
      <c r="C172" s="44" t="s">
        <v>68</v>
      </c>
      <c r="D172" s="45">
        <v>40</v>
      </c>
      <c r="E172" s="55">
        <v>5141.8500000000004</v>
      </c>
      <c r="F172" s="48">
        <f t="shared" ca="1" si="5"/>
        <v>205674</v>
      </c>
      <c r="G172" s="51"/>
      <c r="H172" s="51"/>
      <c r="I172" s="51"/>
      <c r="J172" s="51"/>
    </row>
    <row r="173" spans="1:10" s="33" customFormat="1" ht="14.1" customHeight="1" x14ac:dyDescent="0.2">
      <c r="A173" s="51"/>
      <c r="B173" s="51"/>
      <c r="C173" s="51"/>
      <c r="D173" s="51"/>
      <c r="E173" s="49" t="s">
        <v>47</v>
      </c>
      <c r="F173" s="50">
        <f ca="1">SUM(Table311[MONTO TOTAL ESTIMADO])</f>
        <v>3428697.3499999996</v>
      </c>
      <c r="G173" s="51"/>
      <c r="H173" s="51" t="str">
        <f>C119</f>
        <v>Bienes</v>
      </c>
      <c r="I173" s="51" t="str">
        <f>E119</f>
        <v>Sí</v>
      </c>
      <c r="J173" s="51" t="str">
        <f>D119</f>
        <v>Comparacion de Precios</v>
      </c>
    </row>
    <row r="174" spans="1:10" s="33" customFormat="1" ht="14.1" customHeight="1" thickBot="1" x14ac:dyDescent="0.3"/>
    <row r="175" spans="1:10" s="33" customFormat="1" ht="33.75" customHeight="1" thickBot="1" x14ac:dyDescent="0.25">
      <c r="A175" s="34" t="s">
        <v>18</v>
      </c>
      <c r="B175" s="34" t="s">
        <v>19</v>
      </c>
      <c r="C175" s="34" t="s">
        <v>20</v>
      </c>
      <c r="D175" s="34" t="s">
        <v>21</v>
      </c>
      <c r="E175" s="34" t="s">
        <v>22</v>
      </c>
      <c r="F175" s="34" t="s">
        <v>23</v>
      </c>
      <c r="G175" s="51"/>
      <c r="H175" s="51"/>
      <c r="I175" s="51"/>
      <c r="J175" s="51"/>
    </row>
    <row r="176" spans="1:10" s="33" customFormat="1" ht="13.5" customHeight="1" thickBot="1" x14ac:dyDescent="0.25">
      <c r="A176" s="35" t="s">
        <v>69</v>
      </c>
      <c r="B176" s="35" t="s">
        <v>70</v>
      </c>
      <c r="C176" s="35" t="s">
        <v>26</v>
      </c>
      <c r="D176" s="35" t="s">
        <v>51</v>
      </c>
      <c r="E176" s="35" t="s">
        <v>54</v>
      </c>
      <c r="F176" s="35"/>
      <c r="G176" s="51"/>
      <c r="H176" s="51"/>
      <c r="I176" s="51"/>
      <c r="J176" s="51"/>
    </row>
    <row r="177" spans="1:10" s="33" customFormat="1" ht="14.1" customHeight="1" thickBot="1" x14ac:dyDescent="0.25">
      <c r="A177" s="36" t="s">
        <v>29</v>
      </c>
      <c r="B177" s="37" t="s">
        <v>30</v>
      </c>
      <c r="C177" s="52">
        <v>45219</v>
      </c>
      <c r="D177" s="36" t="s">
        <v>31</v>
      </c>
      <c r="E177" s="37" t="s">
        <v>32</v>
      </c>
      <c r="F177" s="35" t="s">
        <v>33</v>
      </c>
      <c r="G177" s="51"/>
      <c r="H177" s="51"/>
      <c r="I177" s="51"/>
      <c r="J177" s="51"/>
    </row>
    <row r="178" spans="1:10" s="33" customFormat="1" ht="14.1" customHeight="1" thickBot="1" x14ac:dyDescent="0.25">
      <c r="A178" s="41"/>
      <c r="B178" s="37" t="s">
        <v>34</v>
      </c>
      <c r="C178" s="53">
        <f>IF(C177="","",IF(AND(MONTH(C177)&gt;=1,MONTH(C177)&lt;=3),1,IF(AND(MONTH(C177)&gt;=4,MONTH(C177)&lt;=6),2,IF(AND(MONTH(C177)&gt;=7,MONTH(C177)&lt;=9),3,4))))</f>
        <v>4</v>
      </c>
      <c r="D178" s="41"/>
      <c r="E178" s="37" t="s">
        <v>35</v>
      </c>
      <c r="F178" s="35" t="s">
        <v>36</v>
      </c>
      <c r="G178" s="51"/>
      <c r="H178" s="51"/>
      <c r="I178" s="51"/>
      <c r="J178" s="51"/>
    </row>
    <row r="179" spans="1:10" s="33" customFormat="1" ht="14.1" customHeight="1" thickBot="1" x14ac:dyDescent="0.25">
      <c r="A179" s="41"/>
      <c r="B179" s="37" t="s">
        <v>37</v>
      </c>
      <c r="C179" s="52">
        <v>45240</v>
      </c>
      <c r="D179" s="41"/>
      <c r="E179" s="37" t="s">
        <v>38</v>
      </c>
      <c r="F179" s="35" t="s">
        <v>36</v>
      </c>
      <c r="G179" s="51"/>
      <c r="H179" s="51"/>
      <c r="I179" s="51"/>
      <c r="J179" s="51"/>
    </row>
    <row r="180" spans="1:10" s="33" customFormat="1" ht="14.1" customHeight="1" thickBot="1" x14ac:dyDescent="0.25">
      <c r="A180" s="41"/>
      <c r="B180" s="37" t="s">
        <v>34</v>
      </c>
      <c r="C180" s="53">
        <f>IF(C179="","",IF(AND(MONTH(C179)&gt;=1,MONTH(C179)&lt;=3),1,IF(AND(MONTH(C179)&gt;=4,MONTH(C179)&lt;=6),2,IF(AND(MONTH(C179)&gt;=7,MONTH(C179)&lt;=9),3,4))))</f>
        <v>4</v>
      </c>
      <c r="D180" s="41"/>
      <c r="E180" s="37" t="s">
        <v>39</v>
      </c>
      <c r="F180" s="35" t="s">
        <v>36</v>
      </c>
      <c r="G180" s="51"/>
      <c r="H180" s="51"/>
      <c r="I180" s="51"/>
      <c r="J180" s="51"/>
    </row>
    <row r="181" spans="1:10" s="33" customFormat="1" ht="14.1" customHeight="1" thickBot="1" x14ac:dyDescent="0.25">
      <c r="A181" s="51"/>
      <c r="B181" s="51"/>
      <c r="C181" s="51"/>
      <c r="D181" s="51"/>
      <c r="E181" s="51"/>
      <c r="F181" s="51"/>
      <c r="G181" s="51"/>
      <c r="H181" s="51"/>
      <c r="I181" s="51"/>
      <c r="J181" s="51"/>
    </row>
    <row r="182" spans="1:10" s="33" customFormat="1" ht="14.1" customHeight="1" thickBot="1" x14ac:dyDescent="0.25">
      <c r="A182" s="43" t="s">
        <v>40</v>
      </c>
      <c r="B182" s="43" t="s">
        <v>41</v>
      </c>
      <c r="C182" s="43" t="s">
        <v>42</v>
      </c>
      <c r="D182" s="43" t="s">
        <v>43</v>
      </c>
      <c r="E182" s="43" t="s">
        <v>44</v>
      </c>
      <c r="F182" s="43" t="s">
        <v>45</v>
      </c>
      <c r="G182" s="51"/>
      <c r="H182" s="51"/>
      <c r="I182" s="51"/>
      <c r="J182" s="51"/>
    </row>
    <row r="183" spans="1:10" s="33" customFormat="1" ht="14.1" customHeight="1" x14ac:dyDescent="0.2">
      <c r="A183" s="44">
        <v>14111511</v>
      </c>
      <c r="B183" s="45" t="str">
        <f t="shared" ref="B183:B229" ca="1" si="6">IFERROR(INDEX(UNSPSCDes,MATCH(INDIRECT(ADDRESS(ROW(),COLUMN()-1,4)),UNSPSCCode,0)),"")</f>
        <v>Papel de escritura</v>
      </c>
      <c r="C183" s="44" t="s">
        <v>67</v>
      </c>
      <c r="D183" s="44">
        <v>65</v>
      </c>
      <c r="E183" s="47">
        <v>3717</v>
      </c>
      <c r="F183" s="48">
        <f t="shared" ref="F183:F229" ca="1" si="7">INDIRECT(ADDRESS(ROW(),COLUMN()-2,4))*INDIRECT(ADDRESS(ROW(),COLUMN()-1,4))</f>
        <v>241605</v>
      </c>
      <c r="G183" s="51"/>
      <c r="H183" s="51"/>
      <c r="I183" s="51"/>
      <c r="J183" s="51"/>
    </row>
    <row r="184" spans="1:10" s="33" customFormat="1" ht="13.5" customHeight="1" x14ac:dyDescent="0.2">
      <c r="A184" s="44">
        <v>14111511</v>
      </c>
      <c r="B184" s="45" t="str">
        <f t="shared" ca="1" si="6"/>
        <v>Papel de escritura</v>
      </c>
      <c r="C184" s="44" t="s">
        <v>68</v>
      </c>
      <c r="D184" s="44">
        <v>55</v>
      </c>
      <c r="E184" s="47">
        <v>5575.5</v>
      </c>
      <c r="F184" s="48">
        <f t="shared" ca="1" si="7"/>
        <v>306652.5</v>
      </c>
      <c r="G184" s="51"/>
      <c r="H184" s="51"/>
      <c r="I184" s="51"/>
      <c r="J184" s="51"/>
    </row>
    <row r="185" spans="1:10" s="33" customFormat="1" ht="13.5" customHeight="1" x14ac:dyDescent="0.2">
      <c r="A185" s="44">
        <v>44122011</v>
      </c>
      <c r="B185" s="45" t="str">
        <f t="shared" ca="1" si="6"/>
        <v>Folders</v>
      </c>
      <c r="C185" s="44" t="s">
        <v>67</v>
      </c>
      <c r="D185" s="44">
        <v>60</v>
      </c>
      <c r="E185" s="47">
        <v>4460.3999999999996</v>
      </c>
      <c r="F185" s="48">
        <f t="shared" ca="1" si="7"/>
        <v>267624</v>
      </c>
      <c r="G185" s="51"/>
      <c r="H185" s="51"/>
      <c r="I185" s="51"/>
      <c r="J185" s="51"/>
    </row>
    <row r="186" spans="1:10" s="33" customFormat="1" ht="13.5" customHeight="1" x14ac:dyDescent="0.2">
      <c r="A186" s="44">
        <v>44122011</v>
      </c>
      <c r="B186" s="45" t="str">
        <f t="shared" ca="1" si="6"/>
        <v>Folders</v>
      </c>
      <c r="C186" s="44" t="s">
        <v>67</v>
      </c>
      <c r="D186" s="44">
        <v>55</v>
      </c>
      <c r="E186" s="47">
        <v>7136.64</v>
      </c>
      <c r="F186" s="48">
        <f t="shared" ca="1" si="7"/>
        <v>392515.2</v>
      </c>
      <c r="G186" s="51"/>
      <c r="H186" s="51"/>
      <c r="I186" s="51"/>
      <c r="J186" s="51"/>
    </row>
    <row r="187" spans="1:10" s="33" customFormat="1" ht="13.5" customHeight="1" x14ac:dyDescent="0.2">
      <c r="A187" s="44">
        <v>43211802</v>
      </c>
      <c r="B187" s="45" t="str">
        <f t="shared" ca="1" si="6"/>
        <v>Almohadillas (pads) para mouse</v>
      </c>
      <c r="C187" s="44" t="s">
        <v>67</v>
      </c>
      <c r="D187" s="44">
        <v>45</v>
      </c>
      <c r="E187" s="47">
        <v>1115.0999999999999</v>
      </c>
      <c r="F187" s="48">
        <f t="shared" ca="1" si="7"/>
        <v>50179.499999999993</v>
      </c>
      <c r="G187" s="51"/>
      <c r="H187" s="51"/>
      <c r="I187" s="51"/>
      <c r="J187" s="51"/>
    </row>
    <row r="188" spans="1:10" s="33" customFormat="1" ht="13.5" customHeight="1" x14ac:dyDescent="0.2">
      <c r="A188" s="44">
        <v>44103103</v>
      </c>
      <c r="B188" s="45" t="str">
        <f t="shared" ca="1" si="6"/>
        <v>Tóner para impresoras o fax</v>
      </c>
      <c r="C188" s="44" t="s">
        <v>46</v>
      </c>
      <c r="D188" s="44">
        <v>15</v>
      </c>
      <c r="E188" s="47">
        <v>10097.85</v>
      </c>
      <c r="F188" s="48">
        <f t="shared" ca="1" si="7"/>
        <v>151467.75</v>
      </c>
      <c r="G188" s="51"/>
      <c r="H188" s="51"/>
      <c r="I188" s="51"/>
      <c r="J188" s="51"/>
    </row>
    <row r="189" spans="1:10" s="33" customFormat="1" ht="13.5" customHeight="1" x14ac:dyDescent="0.2">
      <c r="A189" s="44">
        <v>44103103</v>
      </c>
      <c r="B189" s="45" t="str">
        <f t="shared" ca="1" si="6"/>
        <v>Tóner para impresoras o fax</v>
      </c>
      <c r="C189" s="44" t="s">
        <v>46</v>
      </c>
      <c r="D189" s="44">
        <v>25</v>
      </c>
      <c r="E189" s="47">
        <v>10531.5</v>
      </c>
      <c r="F189" s="48">
        <f t="shared" ca="1" si="7"/>
        <v>263287.5</v>
      </c>
      <c r="G189" s="51"/>
      <c r="H189" s="51"/>
      <c r="I189" s="51"/>
      <c r="J189" s="51"/>
    </row>
    <row r="190" spans="1:10" s="33" customFormat="1" ht="13.5" customHeight="1" x14ac:dyDescent="0.2">
      <c r="A190" s="44">
        <v>44103103</v>
      </c>
      <c r="B190" s="45" t="str">
        <f t="shared" ca="1" si="6"/>
        <v>Tóner para impresoras o fax</v>
      </c>
      <c r="C190" s="44" t="s">
        <v>46</v>
      </c>
      <c r="D190" s="44">
        <v>25</v>
      </c>
      <c r="E190" s="47">
        <v>9292.5</v>
      </c>
      <c r="F190" s="48">
        <f t="shared" ca="1" si="7"/>
        <v>232312.5</v>
      </c>
      <c r="G190" s="51"/>
      <c r="H190" s="51"/>
      <c r="I190" s="51"/>
      <c r="J190" s="51"/>
    </row>
    <row r="191" spans="1:10" s="33" customFormat="1" ht="13.5" customHeight="1" x14ac:dyDescent="0.2">
      <c r="A191" s="44">
        <v>44103103</v>
      </c>
      <c r="B191" s="45" t="str">
        <f t="shared" ca="1" si="6"/>
        <v>Tóner para impresoras o fax</v>
      </c>
      <c r="C191" s="44" t="s">
        <v>46</v>
      </c>
      <c r="D191" s="44">
        <v>10</v>
      </c>
      <c r="E191" s="47">
        <v>10283.700000000001</v>
      </c>
      <c r="F191" s="48">
        <f t="shared" ca="1" si="7"/>
        <v>102837</v>
      </c>
      <c r="G191" s="51"/>
      <c r="H191" s="51"/>
      <c r="I191" s="51"/>
      <c r="J191" s="51"/>
    </row>
    <row r="192" spans="1:10" s="33" customFormat="1" ht="13.5" customHeight="1" x14ac:dyDescent="0.2">
      <c r="A192" s="44">
        <v>44103105</v>
      </c>
      <c r="B192" s="45" t="str">
        <f t="shared" ca="1" si="6"/>
        <v>Cartuchos de tinta</v>
      </c>
      <c r="C192" s="44" t="s">
        <v>46</v>
      </c>
      <c r="D192" s="44">
        <v>15</v>
      </c>
      <c r="E192" s="47">
        <v>9292.5</v>
      </c>
      <c r="F192" s="48">
        <f t="shared" ca="1" si="7"/>
        <v>139387.5</v>
      </c>
      <c r="G192" s="51"/>
      <c r="H192" s="51"/>
      <c r="I192" s="51"/>
      <c r="J192" s="51"/>
    </row>
    <row r="193" spans="1:10" s="33" customFormat="1" ht="13.5" customHeight="1" x14ac:dyDescent="0.2">
      <c r="A193" s="44">
        <v>44103105</v>
      </c>
      <c r="B193" s="45" t="str">
        <f t="shared" ca="1" si="6"/>
        <v>Cartuchos de tinta</v>
      </c>
      <c r="C193" s="44" t="s">
        <v>46</v>
      </c>
      <c r="D193" s="44">
        <v>10</v>
      </c>
      <c r="E193" s="47">
        <v>10159.799999999999</v>
      </c>
      <c r="F193" s="48">
        <f t="shared" ca="1" si="7"/>
        <v>101598</v>
      </c>
      <c r="G193" s="51"/>
      <c r="H193" s="51"/>
      <c r="I193" s="51"/>
      <c r="J193" s="51"/>
    </row>
    <row r="194" spans="1:10" s="33" customFormat="1" ht="13.5" customHeight="1" x14ac:dyDescent="0.2">
      <c r="A194" s="44">
        <v>44112001</v>
      </c>
      <c r="B194" s="45" t="str">
        <f t="shared" ca="1" si="6"/>
        <v>Libretas de direcciones o repuestos</v>
      </c>
      <c r="C194" s="44" t="s">
        <v>46</v>
      </c>
      <c r="D194" s="44">
        <v>25</v>
      </c>
      <c r="E194" s="47">
        <v>1858.5</v>
      </c>
      <c r="F194" s="48">
        <f t="shared" ca="1" si="7"/>
        <v>46462.5</v>
      </c>
      <c r="G194" s="51"/>
      <c r="H194" s="51"/>
      <c r="I194" s="51"/>
      <c r="J194" s="51"/>
    </row>
    <row r="195" spans="1:10" s="33" customFormat="1" ht="13.5" customHeight="1" x14ac:dyDescent="0.2">
      <c r="A195" s="44">
        <v>44103112</v>
      </c>
      <c r="B195" s="45" t="str">
        <f t="shared" ca="1" si="6"/>
        <v>Cinta de impresora</v>
      </c>
      <c r="C195" s="44" t="s">
        <v>46</v>
      </c>
      <c r="D195" s="44">
        <v>30</v>
      </c>
      <c r="E195" s="47">
        <v>1610.7</v>
      </c>
      <c r="F195" s="48">
        <f t="shared" ca="1" si="7"/>
        <v>48321</v>
      </c>
      <c r="G195" s="51"/>
      <c r="H195" s="51"/>
      <c r="I195" s="51"/>
      <c r="J195" s="51"/>
    </row>
    <row r="196" spans="1:10" s="33" customFormat="1" ht="13.5" customHeight="1" x14ac:dyDescent="0.2">
      <c r="A196" s="44">
        <v>44122011</v>
      </c>
      <c r="B196" s="45" t="str">
        <f t="shared" ca="1" si="6"/>
        <v>Folders</v>
      </c>
      <c r="C196" s="44" t="s">
        <v>46</v>
      </c>
      <c r="D196" s="44">
        <v>30</v>
      </c>
      <c r="E196" s="47">
        <v>2601.9</v>
      </c>
      <c r="F196" s="48">
        <f t="shared" ca="1" si="7"/>
        <v>78057</v>
      </c>
      <c r="G196" s="51"/>
      <c r="H196" s="51"/>
      <c r="I196" s="51"/>
      <c r="J196" s="51"/>
    </row>
    <row r="197" spans="1:10" s="33" customFormat="1" ht="13.5" customHeight="1" x14ac:dyDescent="0.2">
      <c r="A197" s="44">
        <v>44122011</v>
      </c>
      <c r="B197" s="45" t="str">
        <f t="shared" ca="1" si="6"/>
        <v>Folders</v>
      </c>
      <c r="C197" s="44" t="s">
        <v>67</v>
      </c>
      <c r="D197" s="44">
        <v>30</v>
      </c>
      <c r="E197" s="47">
        <v>3717</v>
      </c>
      <c r="F197" s="48">
        <f t="shared" ca="1" si="7"/>
        <v>111510</v>
      </c>
      <c r="G197" s="51"/>
      <c r="H197" s="51"/>
      <c r="I197" s="51"/>
      <c r="J197" s="51"/>
    </row>
    <row r="198" spans="1:10" s="33" customFormat="1" ht="13.5" customHeight="1" x14ac:dyDescent="0.2">
      <c r="A198" s="44">
        <v>44121706</v>
      </c>
      <c r="B198" s="45" t="str">
        <f t="shared" ca="1" si="6"/>
        <v>Lápices de madera</v>
      </c>
      <c r="C198" s="44" t="s">
        <v>67</v>
      </c>
      <c r="D198" s="44">
        <v>70</v>
      </c>
      <c r="E198" s="47">
        <v>99.12</v>
      </c>
      <c r="F198" s="48">
        <f t="shared" ca="1" si="7"/>
        <v>6938.4000000000005</v>
      </c>
      <c r="G198" s="51"/>
      <c r="H198" s="51"/>
      <c r="I198" s="51"/>
      <c r="J198" s="51"/>
    </row>
    <row r="199" spans="1:10" s="33" customFormat="1" ht="13.5" customHeight="1" x14ac:dyDescent="0.2">
      <c r="A199" s="44">
        <v>44121701</v>
      </c>
      <c r="B199" s="45" t="str">
        <f t="shared" ca="1" si="6"/>
        <v>Bolígrafos</v>
      </c>
      <c r="C199" s="44" t="s">
        <v>67</v>
      </c>
      <c r="D199" s="44">
        <v>70</v>
      </c>
      <c r="E199" s="47">
        <v>185.85</v>
      </c>
      <c r="F199" s="48">
        <f t="shared" ca="1" si="7"/>
        <v>13009.5</v>
      </c>
      <c r="G199" s="51"/>
      <c r="H199" s="51"/>
      <c r="I199" s="51"/>
      <c r="J199" s="51"/>
    </row>
    <row r="200" spans="1:10" s="33" customFormat="1" ht="13.5" customHeight="1" x14ac:dyDescent="0.2">
      <c r="A200" s="44">
        <v>44121701</v>
      </c>
      <c r="B200" s="45" t="str">
        <f t="shared" ca="1" si="6"/>
        <v>Bolígrafos</v>
      </c>
      <c r="C200" s="44" t="s">
        <v>67</v>
      </c>
      <c r="D200" s="44">
        <v>35</v>
      </c>
      <c r="E200" s="47">
        <v>185.85</v>
      </c>
      <c r="F200" s="48">
        <f t="shared" ca="1" si="7"/>
        <v>6504.75</v>
      </c>
      <c r="G200" s="51"/>
      <c r="H200" s="51"/>
      <c r="I200" s="51"/>
      <c r="J200" s="51"/>
    </row>
    <row r="201" spans="1:10" s="33" customFormat="1" ht="13.5" customHeight="1" x14ac:dyDescent="0.2">
      <c r="A201" s="44">
        <v>44121701</v>
      </c>
      <c r="B201" s="45" t="str">
        <f t="shared" ca="1" si="6"/>
        <v>Bolígrafos</v>
      </c>
      <c r="C201" s="44" t="s">
        <v>67</v>
      </c>
      <c r="D201" s="44">
        <v>50</v>
      </c>
      <c r="E201" s="47">
        <v>743.4</v>
      </c>
      <c r="F201" s="48">
        <f t="shared" ca="1" si="7"/>
        <v>37170</v>
      </c>
      <c r="G201" s="51"/>
      <c r="H201" s="51"/>
      <c r="I201" s="51"/>
      <c r="J201" s="51"/>
    </row>
    <row r="202" spans="1:10" s="33" customFormat="1" ht="13.5" customHeight="1" x14ac:dyDescent="0.2">
      <c r="A202" s="44">
        <v>44121618</v>
      </c>
      <c r="B202" s="45" t="str">
        <f t="shared" ca="1" si="6"/>
        <v>Tijeras</v>
      </c>
      <c r="C202" s="44" t="s">
        <v>67</v>
      </c>
      <c r="D202" s="44">
        <v>40</v>
      </c>
      <c r="E202" s="47">
        <v>805.35</v>
      </c>
      <c r="F202" s="48">
        <f t="shared" ca="1" si="7"/>
        <v>32214</v>
      </c>
      <c r="G202" s="51"/>
      <c r="H202" s="51"/>
      <c r="I202" s="51"/>
      <c r="J202" s="51"/>
    </row>
    <row r="203" spans="1:10" s="33" customFormat="1" ht="13.5" customHeight="1" x14ac:dyDescent="0.2">
      <c r="A203" s="44">
        <v>31201505</v>
      </c>
      <c r="B203" s="45" t="str">
        <f t="shared" ca="1" si="6"/>
        <v>Cinta doble faz</v>
      </c>
      <c r="C203" s="44" t="s">
        <v>46</v>
      </c>
      <c r="D203" s="44">
        <v>70</v>
      </c>
      <c r="E203" s="47">
        <v>123.9</v>
      </c>
      <c r="F203" s="48">
        <f t="shared" ca="1" si="7"/>
        <v>8673</v>
      </c>
      <c r="G203" s="51"/>
      <c r="H203" s="51"/>
      <c r="I203" s="51"/>
      <c r="J203" s="51"/>
    </row>
    <row r="204" spans="1:10" s="33" customFormat="1" ht="13.5" customHeight="1" x14ac:dyDescent="0.2">
      <c r="A204" s="44">
        <v>44121635</v>
      </c>
      <c r="B204" s="45" t="str">
        <f t="shared" ca="1" si="6"/>
        <v>Husos para cinta adhesiva</v>
      </c>
      <c r="C204" s="44" t="s">
        <v>46</v>
      </c>
      <c r="D204" s="44">
        <v>20</v>
      </c>
      <c r="E204" s="47">
        <v>416.3</v>
      </c>
      <c r="F204" s="48">
        <f t="shared" ca="1" si="7"/>
        <v>8326</v>
      </c>
      <c r="G204" s="51"/>
      <c r="H204" s="51"/>
      <c r="I204" s="51"/>
      <c r="J204" s="51"/>
    </row>
    <row r="205" spans="1:10" s="33" customFormat="1" ht="13.5" customHeight="1" x14ac:dyDescent="0.2">
      <c r="A205" s="44">
        <v>44121802</v>
      </c>
      <c r="B205" s="45" t="str">
        <f t="shared" ca="1" si="6"/>
        <v>Fluido de corrección</v>
      </c>
      <c r="C205" s="44" t="s">
        <v>46</v>
      </c>
      <c r="D205" s="44">
        <v>40</v>
      </c>
      <c r="E205" s="47">
        <v>100.36</v>
      </c>
      <c r="F205" s="48">
        <f t="shared" ca="1" si="7"/>
        <v>4014.4</v>
      </c>
      <c r="G205" s="51"/>
      <c r="H205" s="51"/>
      <c r="I205" s="51"/>
      <c r="J205" s="51"/>
    </row>
    <row r="206" spans="1:10" s="33" customFormat="1" ht="13.5" customHeight="1" x14ac:dyDescent="0.2">
      <c r="A206" s="44">
        <v>44121701</v>
      </c>
      <c r="B206" s="45" t="str">
        <f t="shared" ca="1" si="6"/>
        <v>Bolígrafos</v>
      </c>
      <c r="C206" s="44" t="s">
        <v>68</v>
      </c>
      <c r="D206" s="44">
        <v>20</v>
      </c>
      <c r="E206" s="47">
        <v>3097.5</v>
      </c>
      <c r="F206" s="48">
        <f t="shared" ca="1" si="7"/>
        <v>61950</v>
      </c>
      <c r="G206" s="51"/>
      <c r="H206" s="51"/>
      <c r="I206" s="51"/>
      <c r="J206" s="51"/>
    </row>
    <row r="207" spans="1:10" s="33" customFormat="1" ht="13.5" customHeight="1" x14ac:dyDescent="0.2">
      <c r="A207" s="44">
        <v>44121615</v>
      </c>
      <c r="B207" s="45" t="str">
        <f t="shared" ca="1" si="6"/>
        <v>Grapadoras</v>
      </c>
      <c r="C207" s="44" t="s">
        <v>68</v>
      </c>
      <c r="D207" s="44">
        <v>40</v>
      </c>
      <c r="E207" s="47">
        <v>1486.8</v>
      </c>
      <c r="F207" s="48">
        <f t="shared" ca="1" si="7"/>
        <v>59472</v>
      </c>
      <c r="G207" s="51"/>
      <c r="H207" s="51"/>
      <c r="I207" s="51"/>
      <c r="J207" s="51"/>
    </row>
    <row r="208" spans="1:10" s="33" customFormat="1" ht="13.5" customHeight="1" x14ac:dyDescent="0.2">
      <c r="A208" s="44">
        <v>44122107</v>
      </c>
      <c r="B208" s="45" t="str">
        <f t="shared" ca="1" si="6"/>
        <v>Grapas</v>
      </c>
      <c r="C208" s="44" t="s">
        <v>46</v>
      </c>
      <c r="D208" s="44">
        <v>60</v>
      </c>
      <c r="E208" s="47">
        <v>80.540000000000006</v>
      </c>
      <c r="F208" s="48">
        <f t="shared" ca="1" si="7"/>
        <v>4832.4000000000005</v>
      </c>
      <c r="G208" s="51"/>
      <c r="H208" s="51"/>
      <c r="I208" s="51"/>
      <c r="J208" s="51"/>
    </row>
    <row r="209" spans="1:10" s="33" customFormat="1" ht="13.5" customHeight="1" x14ac:dyDescent="0.2">
      <c r="A209" s="44">
        <v>44122107</v>
      </c>
      <c r="B209" s="45" t="str">
        <f t="shared" ca="1" si="6"/>
        <v>Grapas</v>
      </c>
      <c r="C209" s="44" t="s">
        <v>67</v>
      </c>
      <c r="D209" s="44">
        <v>20</v>
      </c>
      <c r="E209" s="47">
        <v>272.58</v>
      </c>
      <c r="F209" s="48">
        <f t="shared" ca="1" si="7"/>
        <v>5451.5999999999995</v>
      </c>
      <c r="G209" s="51"/>
      <c r="H209" s="51"/>
      <c r="I209" s="51"/>
      <c r="J209" s="51"/>
    </row>
    <row r="210" spans="1:10" s="33" customFormat="1" ht="13.5" customHeight="1" x14ac:dyDescent="0.2">
      <c r="A210" s="44">
        <v>44122026</v>
      </c>
      <c r="B210" s="45" t="str">
        <f t="shared" ca="1" si="6"/>
        <v>Garras para papel</v>
      </c>
      <c r="C210" s="44" t="s">
        <v>67</v>
      </c>
      <c r="D210" s="44">
        <v>40</v>
      </c>
      <c r="E210" s="47">
        <v>966.42</v>
      </c>
      <c r="F210" s="48">
        <f t="shared" ca="1" si="7"/>
        <v>38656.799999999996</v>
      </c>
      <c r="G210" s="51"/>
      <c r="H210" s="51"/>
      <c r="I210" s="51"/>
      <c r="J210" s="51"/>
    </row>
    <row r="211" spans="1:10" s="33" customFormat="1" ht="13.5" customHeight="1" x14ac:dyDescent="0.2">
      <c r="A211" s="44">
        <v>44122026</v>
      </c>
      <c r="B211" s="45" t="str">
        <f t="shared" ca="1" si="6"/>
        <v>Garras para papel</v>
      </c>
      <c r="C211" s="44" t="s">
        <v>46</v>
      </c>
      <c r="D211" s="44">
        <v>20</v>
      </c>
      <c r="E211" s="47">
        <v>61.95</v>
      </c>
      <c r="F211" s="48">
        <f t="shared" ca="1" si="7"/>
        <v>1239</v>
      </c>
      <c r="G211" s="51"/>
      <c r="H211" s="51"/>
      <c r="I211" s="51"/>
      <c r="J211" s="51"/>
    </row>
    <row r="212" spans="1:10" s="33" customFormat="1" ht="13.5" customHeight="1" x14ac:dyDescent="0.2">
      <c r="A212" s="44">
        <v>44122101</v>
      </c>
      <c r="B212" s="45" t="str">
        <f t="shared" ca="1" si="6"/>
        <v>Cauchos</v>
      </c>
      <c r="C212" s="44" t="s">
        <v>68</v>
      </c>
      <c r="D212" s="44">
        <v>50</v>
      </c>
      <c r="E212" s="47">
        <v>185.85</v>
      </c>
      <c r="F212" s="48">
        <f t="shared" ca="1" si="7"/>
        <v>9292.5</v>
      </c>
      <c r="G212" s="51"/>
      <c r="H212" s="51"/>
      <c r="I212" s="51"/>
      <c r="J212" s="51"/>
    </row>
    <row r="213" spans="1:10" s="33" customFormat="1" ht="13.5" customHeight="1" x14ac:dyDescent="0.2">
      <c r="A213" s="44">
        <v>44121708</v>
      </c>
      <c r="B213" s="45" t="str">
        <f t="shared" ca="1" si="6"/>
        <v>Marcadores</v>
      </c>
      <c r="C213" s="44" t="s">
        <v>67</v>
      </c>
      <c r="D213" s="44">
        <v>20</v>
      </c>
      <c r="E213" s="47">
        <v>743.4</v>
      </c>
      <c r="F213" s="48">
        <f t="shared" ca="1" si="7"/>
        <v>14868</v>
      </c>
      <c r="G213" s="51"/>
      <c r="H213" s="51"/>
      <c r="I213" s="51"/>
      <c r="J213" s="51"/>
    </row>
    <row r="214" spans="1:10" s="33" customFormat="1" ht="13.5" customHeight="1" x14ac:dyDescent="0.2">
      <c r="A214" s="44">
        <v>44121708</v>
      </c>
      <c r="B214" s="45" t="str">
        <f t="shared" ca="1" si="6"/>
        <v>Marcadores</v>
      </c>
      <c r="C214" s="44" t="s">
        <v>67</v>
      </c>
      <c r="D214" s="44">
        <v>20</v>
      </c>
      <c r="E214" s="47">
        <v>743.4</v>
      </c>
      <c r="F214" s="48">
        <f t="shared" ca="1" si="7"/>
        <v>14868</v>
      </c>
      <c r="G214" s="51"/>
      <c r="H214" s="51"/>
      <c r="I214" s="51"/>
      <c r="J214" s="51"/>
    </row>
    <row r="215" spans="1:10" s="33" customFormat="1" ht="13.5" customHeight="1" x14ac:dyDescent="0.2">
      <c r="A215" s="44">
        <v>44121708</v>
      </c>
      <c r="B215" s="45" t="str">
        <f t="shared" ca="1" si="6"/>
        <v>Marcadores</v>
      </c>
      <c r="C215" s="44" t="s">
        <v>67</v>
      </c>
      <c r="D215" s="44">
        <v>20</v>
      </c>
      <c r="E215" s="47">
        <v>743.4</v>
      </c>
      <c r="F215" s="48">
        <f t="shared" ca="1" si="7"/>
        <v>14868</v>
      </c>
      <c r="G215" s="51"/>
      <c r="H215" s="51"/>
      <c r="I215" s="51"/>
      <c r="J215" s="51"/>
    </row>
    <row r="216" spans="1:10" s="33" customFormat="1" ht="13.5" customHeight="1" x14ac:dyDescent="0.2">
      <c r="A216" s="44">
        <v>44121708</v>
      </c>
      <c r="B216" s="45" t="str">
        <f t="shared" ca="1" si="6"/>
        <v>Marcadores</v>
      </c>
      <c r="C216" s="44" t="s">
        <v>67</v>
      </c>
      <c r="D216" s="44">
        <v>20</v>
      </c>
      <c r="E216" s="47">
        <v>743.4</v>
      </c>
      <c r="F216" s="48">
        <f t="shared" ca="1" si="7"/>
        <v>14868</v>
      </c>
      <c r="G216" s="51"/>
      <c r="H216" s="51"/>
      <c r="I216" s="51"/>
      <c r="J216" s="51"/>
    </row>
    <row r="217" spans="1:10" s="33" customFormat="1" ht="13.5" customHeight="1" x14ac:dyDescent="0.2">
      <c r="A217" s="44">
        <v>44121716</v>
      </c>
      <c r="B217" s="45" t="str">
        <f t="shared" ca="1" si="6"/>
        <v>Resaltadores</v>
      </c>
      <c r="C217" s="44" t="s">
        <v>67</v>
      </c>
      <c r="D217" s="44">
        <v>25</v>
      </c>
      <c r="E217" s="47">
        <v>619.5</v>
      </c>
      <c r="F217" s="48">
        <f t="shared" ca="1" si="7"/>
        <v>15487.5</v>
      </c>
      <c r="G217" s="51"/>
      <c r="H217" s="51"/>
      <c r="I217" s="51"/>
      <c r="J217" s="51"/>
    </row>
    <row r="218" spans="1:10" s="33" customFormat="1" ht="13.5" customHeight="1" x14ac:dyDescent="0.2">
      <c r="A218" s="44">
        <v>44121716</v>
      </c>
      <c r="B218" s="45" t="str">
        <f t="shared" ca="1" si="6"/>
        <v>Resaltadores</v>
      </c>
      <c r="C218" s="44" t="s">
        <v>67</v>
      </c>
      <c r="D218" s="44">
        <v>25</v>
      </c>
      <c r="E218" s="47">
        <v>619.5</v>
      </c>
      <c r="F218" s="48">
        <f t="shared" ca="1" si="7"/>
        <v>15487.5</v>
      </c>
      <c r="G218" s="51"/>
      <c r="H218" s="51"/>
      <c r="I218" s="51"/>
      <c r="J218" s="51"/>
    </row>
    <row r="219" spans="1:10" s="33" customFormat="1" ht="13.5" customHeight="1" x14ac:dyDescent="0.2">
      <c r="A219" s="44">
        <v>14111514</v>
      </c>
      <c r="B219" s="45" t="str">
        <f t="shared" ca="1" si="6"/>
        <v>Blocs o cuadernos de papel</v>
      </c>
      <c r="C219" s="44" t="s">
        <v>67</v>
      </c>
      <c r="D219" s="44">
        <v>25</v>
      </c>
      <c r="E219" s="47">
        <v>1239</v>
      </c>
      <c r="F219" s="48">
        <f t="shared" ca="1" si="7"/>
        <v>30975</v>
      </c>
      <c r="G219" s="51"/>
      <c r="H219" s="51"/>
      <c r="I219" s="51"/>
      <c r="J219" s="51"/>
    </row>
    <row r="220" spans="1:10" s="33" customFormat="1" ht="13.5" customHeight="1" x14ac:dyDescent="0.2">
      <c r="A220" s="44">
        <v>44122011</v>
      </c>
      <c r="B220" s="45" t="str">
        <f t="shared" ca="1" si="6"/>
        <v>Folders</v>
      </c>
      <c r="C220" s="44" t="s">
        <v>55</v>
      </c>
      <c r="D220" s="44">
        <v>25</v>
      </c>
      <c r="E220" s="47">
        <v>743.4</v>
      </c>
      <c r="F220" s="48">
        <f t="shared" ca="1" si="7"/>
        <v>18585</v>
      </c>
      <c r="G220" s="51"/>
      <c r="H220" s="51"/>
      <c r="I220" s="51"/>
      <c r="J220" s="51"/>
    </row>
    <row r="221" spans="1:10" s="33" customFormat="1" ht="13.5" customHeight="1" x14ac:dyDescent="0.2">
      <c r="A221" s="44">
        <v>44122104</v>
      </c>
      <c r="B221" s="45" t="str">
        <f t="shared" ca="1" si="6"/>
        <v>Clips para papel</v>
      </c>
      <c r="C221" s="44" t="s">
        <v>67</v>
      </c>
      <c r="D221" s="44">
        <v>55</v>
      </c>
      <c r="E221" s="47">
        <v>99.12</v>
      </c>
      <c r="F221" s="48">
        <f t="shared" ca="1" si="7"/>
        <v>5451.6</v>
      </c>
      <c r="G221" s="51"/>
      <c r="H221" s="51"/>
      <c r="I221" s="51"/>
      <c r="J221" s="51"/>
    </row>
    <row r="222" spans="1:10" s="33" customFormat="1" ht="13.5" customHeight="1" x14ac:dyDescent="0.2">
      <c r="A222" s="44">
        <v>44122104</v>
      </c>
      <c r="B222" s="45" t="str">
        <f t="shared" ca="1" si="6"/>
        <v>Clips para papel</v>
      </c>
      <c r="C222" s="44" t="s">
        <v>67</v>
      </c>
      <c r="D222" s="44">
        <v>55</v>
      </c>
      <c r="E222" s="47">
        <v>148.68</v>
      </c>
      <c r="F222" s="48">
        <f t="shared" ca="1" si="7"/>
        <v>8177.4000000000005</v>
      </c>
      <c r="G222" s="51"/>
      <c r="H222" s="51"/>
      <c r="I222" s="51"/>
      <c r="J222" s="51"/>
    </row>
    <row r="223" spans="1:10" s="33" customFormat="1" ht="13.5" customHeight="1" x14ac:dyDescent="0.2">
      <c r="A223" s="44">
        <v>14111514</v>
      </c>
      <c r="B223" s="45" t="str">
        <f t="shared" ca="1" si="6"/>
        <v>Blocs o cuadernos de papel</v>
      </c>
      <c r="C223" s="44" t="s">
        <v>67</v>
      </c>
      <c r="D223" s="44">
        <v>55</v>
      </c>
      <c r="E223" s="47">
        <v>1858.5</v>
      </c>
      <c r="F223" s="48">
        <f t="shared" ca="1" si="7"/>
        <v>102217.5</v>
      </c>
      <c r="G223" s="51"/>
      <c r="H223" s="51"/>
      <c r="I223" s="51"/>
      <c r="J223" s="51"/>
    </row>
    <row r="224" spans="1:10" s="33" customFormat="1" ht="13.5" customHeight="1" x14ac:dyDescent="0.2">
      <c r="A224" s="44">
        <v>14111514</v>
      </c>
      <c r="B224" s="45" t="str">
        <f t="shared" ca="1" si="6"/>
        <v>Blocs o cuadernos de papel</v>
      </c>
      <c r="C224" s="44" t="s">
        <v>55</v>
      </c>
      <c r="D224" s="44">
        <v>30</v>
      </c>
      <c r="E224" s="47">
        <v>111.51</v>
      </c>
      <c r="F224" s="48">
        <f t="shared" ca="1" si="7"/>
        <v>3345.3</v>
      </c>
      <c r="G224" s="51"/>
      <c r="H224" s="51"/>
      <c r="I224" s="51"/>
      <c r="J224" s="51"/>
    </row>
    <row r="225" spans="1:10" s="33" customFormat="1" ht="13.5" customHeight="1" x14ac:dyDescent="0.2">
      <c r="A225" s="44">
        <v>14111514</v>
      </c>
      <c r="B225" s="45" t="str">
        <f t="shared" ca="1" si="6"/>
        <v>Blocs o cuadernos de papel</v>
      </c>
      <c r="C225" s="44" t="s">
        <v>68</v>
      </c>
      <c r="D225" s="44">
        <v>25</v>
      </c>
      <c r="E225" s="47">
        <v>185.85</v>
      </c>
      <c r="F225" s="48">
        <f t="shared" ca="1" si="7"/>
        <v>4646.25</v>
      </c>
      <c r="G225" s="51"/>
      <c r="H225" s="51"/>
      <c r="I225" s="51"/>
      <c r="J225" s="51"/>
    </row>
    <row r="226" spans="1:10" s="33" customFormat="1" ht="13.5" customHeight="1" x14ac:dyDescent="0.2">
      <c r="A226" s="44">
        <v>44122104</v>
      </c>
      <c r="B226" s="45" t="str">
        <f t="shared" ca="1" si="6"/>
        <v>Clips para papel</v>
      </c>
      <c r="C226" s="44" t="s">
        <v>68</v>
      </c>
      <c r="D226" s="44">
        <v>25</v>
      </c>
      <c r="E226" s="47">
        <v>247.8</v>
      </c>
      <c r="F226" s="48">
        <f t="shared" ca="1" si="7"/>
        <v>6195</v>
      </c>
      <c r="G226" s="51"/>
      <c r="H226" s="51"/>
      <c r="I226" s="51"/>
      <c r="J226" s="51"/>
    </row>
    <row r="227" spans="1:10" s="33" customFormat="1" ht="13.5" customHeight="1" x14ac:dyDescent="0.2">
      <c r="A227" s="44">
        <v>26111702</v>
      </c>
      <c r="B227" s="45" t="str">
        <f t="shared" ca="1" si="6"/>
        <v>Pilas alcalinas</v>
      </c>
      <c r="C227" s="44" t="s">
        <v>67</v>
      </c>
      <c r="D227" s="44">
        <v>70</v>
      </c>
      <c r="E227" s="47">
        <v>743.4</v>
      </c>
      <c r="F227" s="48">
        <f t="shared" ca="1" si="7"/>
        <v>52038</v>
      </c>
      <c r="G227" s="51"/>
      <c r="H227" s="51"/>
      <c r="I227" s="51"/>
      <c r="J227" s="51"/>
    </row>
    <row r="228" spans="1:10" s="33" customFormat="1" ht="13.5" customHeight="1" x14ac:dyDescent="0.2">
      <c r="A228" s="44">
        <v>26111702</v>
      </c>
      <c r="B228" s="45" t="str">
        <f t="shared" ca="1" si="6"/>
        <v>Pilas alcalinas</v>
      </c>
      <c r="C228" s="44" t="s">
        <v>68</v>
      </c>
      <c r="D228" s="44">
        <v>40</v>
      </c>
      <c r="E228" s="47">
        <v>1734.6</v>
      </c>
      <c r="F228" s="48">
        <f t="shared" ca="1" si="7"/>
        <v>69384</v>
      </c>
      <c r="G228" s="51"/>
      <c r="H228" s="51"/>
      <c r="I228" s="51"/>
      <c r="J228" s="51"/>
    </row>
    <row r="229" spans="1:10" s="33" customFormat="1" ht="13.5" customHeight="1" x14ac:dyDescent="0.2">
      <c r="A229" s="44">
        <v>24121503</v>
      </c>
      <c r="B229" s="45" t="str">
        <f t="shared" ca="1" si="6"/>
        <v>Cajas para empacar</v>
      </c>
      <c r="C229" s="44" t="s">
        <v>68</v>
      </c>
      <c r="D229" s="44">
        <v>40</v>
      </c>
      <c r="E229" s="47">
        <v>5141.8500000000004</v>
      </c>
      <c r="F229" s="48">
        <f t="shared" ca="1" si="7"/>
        <v>205674</v>
      </c>
      <c r="G229" s="51"/>
      <c r="H229" s="51"/>
      <c r="I229" s="51"/>
      <c r="J229" s="51"/>
    </row>
    <row r="230" spans="1:10" s="33" customFormat="1" ht="14.1" customHeight="1" x14ac:dyDescent="0.2">
      <c r="A230" s="51"/>
      <c r="B230" s="51"/>
      <c r="C230" s="51"/>
      <c r="D230" s="51"/>
      <c r="E230" s="49" t="s">
        <v>47</v>
      </c>
      <c r="F230" s="50">
        <f ca="1">SUM(Table312[MONTO TOTAL ESTIMADO])</f>
        <v>3428697.3499999996</v>
      </c>
      <c r="G230" s="51"/>
      <c r="H230" s="51" t="str">
        <f>C176</f>
        <v>Bienes</v>
      </c>
      <c r="I230" s="51" t="str">
        <f>E176</f>
        <v>Sí</v>
      </c>
      <c r="J230" s="51" t="str">
        <f>D176</f>
        <v>Comparacion de Precios</v>
      </c>
    </row>
    <row r="231" spans="1:10" s="33" customFormat="1" ht="14.1" customHeight="1" thickBot="1" x14ac:dyDescent="0.3"/>
    <row r="232" spans="1:10" s="33" customFormat="1" ht="33.75" customHeight="1" thickBot="1" x14ac:dyDescent="0.25">
      <c r="A232" s="34" t="s">
        <v>18</v>
      </c>
      <c r="B232" s="34" t="s">
        <v>19</v>
      </c>
      <c r="C232" s="34" t="s">
        <v>20</v>
      </c>
      <c r="D232" s="34" t="s">
        <v>21</v>
      </c>
      <c r="E232" s="34" t="s">
        <v>22</v>
      </c>
      <c r="F232" s="34" t="s">
        <v>23</v>
      </c>
      <c r="G232" s="51"/>
      <c r="H232" s="51"/>
      <c r="I232" s="51"/>
      <c r="J232" s="51"/>
    </row>
    <row r="233" spans="1:10" s="33" customFormat="1" ht="13.5" customHeight="1" thickBot="1" x14ac:dyDescent="0.25">
      <c r="A233" s="35" t="s">
        <v>71</v>
      </c>
      <c r="B233" s="35" t="s">
        <v>70</v>
      </c>
      <c r="C233" s="35" t="s">
        <v>26</v>
      </c>
      <c r="D233" s="35" t="s">
        <v>51</v>
      </c>
      <c r="E233" s="35" t="s">
        <v>54</v>
      </c>
      <c r="F233" s="35"/>
      <c r="G233" s="51"/>
      <c r="H233" s="51"/>
      <c r="I233" s="51"/>
      <c r="J233" s="51"/>
    </row>
    <row r="234" spans="1:10" s="33" customFormat="1" ht="14.1" customHeight="1" thickBot="1" x14ac:dyDescent="0.25">
      <c r="A234" s="36" t="s">
        <v>29</v>
      </c>
      <c r="B234" s="37" t="s">
        <v>30</v>
      </c>
      <c r="C234" s="52">
        <v>45066</v>
      </c>
      <c r="D234" s="36" t="s">
        <v>31</v>
      </c>
      <c r="E234" s="37" t="s">
        <v>32</v>
      </c>
      <c r="F234" s="35" t="s">
        <v>33</v>
      </c>
      <c r="G234" s="51"/>
      <c r="H234" s="51"/>
      <c r="I234" s="51"/>
      <c r="J234" s="51"/>
    </row>
    <row r="235" spans="1:10" s="33" customFormat="1" ht="14.1" customHeight="1" thickBot="1" x14ac:dyDescent="0.25">
      <c r="A235" s="41"/>
      <c r="B235" s="37" t="s">
        <v>34</v>
      </c>
      <c r="C235" s="53">
        <f>IF(C234="","",IF(AND(MONTH(C234)&gt;=1,MONTH(C234)&lt;=3),1,IF(AND(MONTH(C234)&gt;=4,MONTH(C234)&lt;=6),2,IF(AND(MONTH(C234)&gt;=7,MONTH(C234)&lt;=9),3,4))))</f>
        <v>2</v>
      </c>
      <c r="D235" s="41"/>
      <c r="E235" s="37" t="s">
        <v>35</v>
      </c>
      <c r="F235" s="35" t="s">
        <v>36</v>
      </c>
      <c r="G235" s="51"/>
      <c r="H235" s="51"/>
      <c r="I235" s="51"/>
      <c r="J235" s="51"/>
    </row>
    <row r="236" spans="1:10" s="33" customFormat="1" ht="14.1" customHeight="1" thickBot="1" x14ac:dyDescent="0.25">
      <c r="A236" s="41"/>
      <c r="B236" s="37" t="s">
        <v>37</v>
      </c>
      <c r="C236" s="52">
        <v>45087</v>
      </c>
      <c r="D236" s="41"/>
      <c r="E236" s="37" t="s">
        <v>38</v>
      </c>
      <c r="F236" s="35" t="s">
        <v>36</v>
      </c>
      <c r="G236" s="51"/>
      <c r="H236" s="51"/>
      <c r="I236" s="51"/>
      <c r="J236" s="51"/>
    </row>
    <row r="237" spans="1:10" s="33" customFormat="1" ht="14.1" customHeight="1" thickBot="1" x14ac:dyDescent="0.25">
      <c r="A237" s="41"/>
      <c r="B237" s="37" t="s">
        <v>34</v>
      </c>
      <c r="C237" s="53">
        <f>IF(C236="","",IF(AND(MONTH(C236)&gt;=1,MONTH(C236)&lt;=3),1,IF(AND(MONTH(C236)&gt;=4,MONTH(C236)&lt;=6),2,IF(AND(MONTH(C236)&gt;=7,MONTH(C236)&lt;=9),3,4))))</f>
        <v>2</v>
      </c>
      <c r="D237" s="41"/>
      <c r="E237" s="37" t="s">
        <v>39</v>
      </c>
      <c r="F237" s="35" t="s">
        <v>36</v>
      </c>
      <c r="G237" s="51"/>
      <c r="H237" s="51"/>
      <c r="I237" s="51"/>
      <c r="J237" s="51"/>
    </row>
    <row r="238" spans="1:10" s="33" customFormat="1" ht="14.1" customHeight="1" thickBot="1" x14ac:dyDescent="0.25">
      <c r="A238" s="51"/>
      <c r="B238" s="51"/>
      <c r="C238" s="51"/>
      <c r="D238" s="51"/>
      <c r="E238" s="51"/>
      <c r="F238" s="51"/>
      <c r="G238" s="51"/>
      <c r="H238" s="51"/>
      <c r="I238" s="51"/>
      <c r="J238" s="51"/>
    </row>
    <row r="239" spans="1:10" s="33" customFormat="1" ht="14.1" customHeight="1" thickBot="1" x14ac:dyDescent="0.25">
      <c r="A239" s="43" t="s">
        <v>40</v>
      </c>
      <c r="B239" s="43" t="s">
        <v>41</v>
      </c>
      <c r="C239" s="43" t="s">
        <v>42</v>
      </c>
      <c r="D239" s="43" t="s">
        <v>43</v>
      </c>
      <c r="E239" s="43" t="s">
        <v>44</v>
      </c>
      <c r="F239" s="43" t="s">
        <v>45</v>
      </c>
      <c r="G239" s="51"/>
      <c r="H239" s="51"/>
      <c r="I239" s="51"/>
      <c r="J239" s="51"/>
    </row>
    <row r="240" spans="1:10" s="33" customFormat="1" ht="13.5" customHeight="1" x14ac:dyDescent="0.2">
      <c r="A240" s="44">
        <v>47131706</v>
      </c>
      <c r="B240" s="45" t="str">
        <f t="shared" ref="B240:B277" ca="1" si="8">IFERROR(INDEX(UNSPSCDes,MATCH(INDIRECT(ADDRESS(ROW(),COLUMN()-1,4)),UNSPSCCode,0)),"")</f>
        <v>Dispensadores de ambientadores</v>
      </c>
      <c r="C240" s="44" t="s">
        <v>68</v>
      </c>
      <c r="D240" s="44">
        <v>30</v>
      </c>
      <c r="E240" s="56">
        <v>1882.1</v>
      </c>
      <c r="F240" s="48">
        <f t="shared" ref="F240:F277" ca="1" si="9">INDIRECT(ADDRESS(ROW(),COLUMN()-2,4))*INDIRECT(ADDRESS(ROW(),COLUMN()-1,4))</f>
        <v>56463</v>
      </c>
      <c r="G240" s="51"/>
      <c r="H240" s="51"/>
      <c r="I240" s="51"/>
      <c r="J240" s="51"/>
    </row>
    <row r="241" spans="1:10" s="33" customFormat="1" ht="13.5" customHeight="1" x14ac:dyDescent="0.2">
      <c r="A241" s="44">
        <v>10191506</v>
      </c>
      <c r="B241" s="45" t="str">
        <f t="shared" ca="1" si="8"/>
        <v>Mata – roedores</v>
      </c>
      <c r="C241" s="44" t="s">
        <v>68</v>
      </c>
      <c r="D241" s="44">
        <v>30</v>
      </c>
      <c r="E241" s="56">
        <v>3634.4</v>
      </c>
      <c r="F241" s="48">
        <f t="shared" ca="1" si="9"/>
        <v>109032</v>
      </c>
      <c r="G241" s="51"/>
      <c r="H241" s="51"/>
      <c r="I241" s="51"/>
      <c r="J241" s="51"/>
    </row>
    <row r="242" spans="1:10" s="33" customFormat="1" ht="13.5" customHeight="1" x14ac:dyDescent="0.2">
      <c r="A242" s="44">
        <v>47131602</v>
      </c>
      <c r="B242" s="45" t="str">
        <f t="shared" ca="1" si="8"/>
        <v>Almohadillas para restregar</v>
      </c>
      <c r="C242" s="44" t="s">
        <v>68</v>
      </c>
      <c r="D242" s="44">
        <v>20</v>
      </c>
      <c r="E242" s="56">
        <v>545.16</v>
      </c>
      <c r="F242" s="48">
        <f t="shared" ca="1" si="9"/>
        <v>10903.199999999999</v>
      </c>
      <c r="G242" s="51"/>
      <c r="H242" s="51"/>
      <c r="I242" s="51"/>
      <c r="J242" s="51"/>
    </row>
    <row r="243" spans="1:10" s="33" customFormat="1" ht="13.5" customHeight="1" x14ac:dyDescent="0.2">
      <c r="A243" s="44">
        <v>47131602</v>
      </c>
      <c r="B243" s="45" t="str">
        <f t="shared" ca="1" si="8"/>
        <v>Almohadillas para restregar</v>
      </c>
      <c r="C243" s="44" t="s">
        <v>68</v>
      </c>
      <c r="D243" s="44">
        <v>20</v>
      </c>
      <c r="E243" s="56">
        <v>713.9</v>
      </c>
      <c r="F243" s="48">
        <f t="shared" ca="1" si="9"/>
        <v>14278</v>
      </c>
      <c r="G243" s="51"/>
      <c r="H243" s="51"/>
      <c r="I243" s="51"/>
      <c r="J243" s="51"/>
    </row>
    <row r="244" spans="1:10" s="33" customFormat="1" ht="13.5" customHeight="1" x14ac:dyDescent="0.2">
      <c r="A244" s="44">
        <v>47131605</v>
      </c>
      <c r="B244" s="45" t="str">
        <f t="shared" ca="1" si="8"/>
        <v>Cepillos de limpieza</v>
      </c>
      <c r="C244" s="44" t="s">
        <v>46</v>
      </c>
      <c r="D244" s="44">
        <v>60</v>
      </c>
      <c r="E244" s="56">
        <v>110.33</v>
      </c>
      <c r="F244" s="48">
        <f t="shared" ca="1" si="9"/>
        <v>6619.8</v>
      </c>
      <c r="G244" s="51"/>
      <c r="H244" s="51"/>
      <c r="I244" s="51"/>
      <c r="J244" s="51"/>
    </row>
    <row r="245" spans="1:10" s="33" customFormat="1" ht="13.5" customHeight="1" x14ac:dyDescent="0.2">
      <c r="A245" s="44">
        <v>47131604</v>
      </c>
      <c r="B245" s="45" t="str">
        <f t="shared" ca="1" si="8"/>
        <v>Escobas</v>
      </c>
      <c r="C245" s="44" t="s">
        <v>68</v>
      </c>
      <c r="D245" s="44">
        <v>20</v>
      </c>
      <c r="E245" s="56">
        <v>2823.15</v>
      </c>
      <c r="F245" s="48">
        <f t="shared" ca="1" si="9"/>
        <v>56463</v>
      </c>
      <c r="G245" s="51"/>
      <c r="H245" s="51"/>
      <c r="I245" s="51"/>
      <c r="J245" s="51"/>
    </row>
    <row r="246" spans="1:10" s="33" customFormat="1" ht="13.5" customHeight="1" x14ac:dyDescent="0.2">
      <c r="A246" s="44">
        <v>47131604</v>
      </c>
      <c r="B246" s="45" t="str">
        <f t="shared" ca="1" si="8"/>
        <v>Escobas</v>
      </c>
      <c r="C246" s="44" t="s">
        <v>46</v>
      </c>
      <c r="D246" s="44">
        <v>20</v>
      </c>
      <c r="E246" s="56">
        <v>590.59</v>
      </c>
      <c r="F246" s="48">
        <f t="shared" ca="1" si="9"/>
        <v>11811.800000000001</v>
      </c>
      <c r="G246" s="51"/>
      <c r="H246" s="51"/>
      <c r="I246" s="51"/>
      <c r="J246" s="51"/>
    </row>
    <row r="247" spans="1:10" s="33" customFormat="1" ht="13.5" customHeight="1" x14ac:dyDescent="0.2">
      <c r="A247" s="44">
        <v>47131821</v>
      </c>
      <c r="B247" s="45" t="str">
        <f t="shared" ca="1" si="8"/>
        <v>Compuestos desengrasantes</v>
      </c>
      <c r="C247" s="44" t="s">
        <v>46</v>
      </c>
      <c r="D247" s="44">
        <v>40</v>
      </c>
      <c r="E247" s="56">
        <v>590.59</v>
      </c>
      <c r="F247" s="48">
        <f t="shared" ca="1" si="9"/>
        <v>23623.600000000002</v>
      </c>
      <c r="G247" s="51"/>
      <c r="H247" s="51"/>
      <c r="I247" s="51"/>
      <c r="J247" s="51"/>
    </row>
    <row r="248" spans="1:10" s="33" customFormat="1" ht="13.5" customHeight="1" x14ac:dyDescent="0.2">
      <c r="A248" s="44">
        <v>47131831</v>
      </c>
      <c r="B248" s="45" t="str">
        <f t="shared" ca="1" si="8"/>
        <v>Ácido muriático</v>
      </c>
      <c r="C248" s="44" t="s">
        <v>67</v>
      </c>
      <c r="D248" s="44">
        <v>30</v>
      </c>
      <c r="E248" s="56">
        <v>3193.08</v>
      </c>
      <c r="F248" s="48">
        <f t="shared" ca="1" si="9"/>
        <v>95792.4</v>
      </c>
      <c r="G248" s="51"/>
      <c r="H248" s="51"/>
      <c r="I248" s="51"/>
      <c r="J248" s="51"/>
    </row>
    <row r="249" spans="1:10" s="33" customFormat="1" ht="13.5" customHeight="1" x14ac:dyDescent="0.2">
      <c r="A249" s="44">
        <v>47131807</v>
      </c>
      <c r="B249" s="45" t="str">
        <f t="shared" ca="1" si="8"/>
        <v>Blanqueadores</v>
      </c>
      <c r="C249" s="44" t="s">
        <v>67</v>
      </c>
      <c r="D249" s="44">
        <v>60</v>
      </c>
      <c r="E249" s="56">
        <v>1947</v>
      </c>
      <c r="F249" s="48">
        <f t="shared" ca="1" si="9"/>
        <v>116820</v>
      </c>
      <c r="G249" s="51"/>
      <c r="H249" s="51"/>
      <c r="I249" s="51"/>
      <c r="J249" s="51"/>
    </row>
    <row r="250" spans="1:10" s="33" customFormat="1" ht="13.5" customHeight="1" x14ac:dyDescent="0.2">
      <c r="A250" s="44">
        <v>47131803</v>
      </c>
      <c r="B250" s="45" t="str">
        <f t="shared" ca="1" si="8"/>
        <v>Desinfectantes para uso doméstico</v>
      </c>
      <c r="C250" s="44" t="s">
        <v>67</v>
      </c>
      <c r="D250" s="44">
        <v>50</v>
      </c>
      <c r="E250" s="56">
        <v>2076.8000000000002</v>
      </c>
      <c r="F250" s="48">
        <f t="shared" ca="1" si="9"/>
        <v>103840.00000000001</v>
      </c>
      <c r="G250" s="51"/>
      <c r="H250" s="51"/>
      <c r="I250" s="51"/>
      <c r="J250" s="51"/>
    </row>
    <row r="251" spans="1:10" s="33" customFormat="1" ht="13.5" customHeight="1" x14ac:dyDescent="0.2">
      <c r="A251" s="44">
        <v>47131803</v>
      </c>
      <c r="B251" s="45" t="str">
        <f t="shared" ca="1" si="8"/>
        <v>Desinfectantes para uso doméstico</v>
      </c>
      <c r="C251" s="44" t="s">
        <v>67</v>
      </c>
      <c r="D251" s="44">
        <v>40</v>
      </c>
      <c r="E251" s="56">
        <v>2336.4</v>
      </c>
      <c r="F251" s="48">
        <f t="shared" ca="1" si="9"/>
        <v>93456</v>
      </c>
      <c r="G251" s="51"/>
      <c r="H251" s="51"/>
      <c r="I251" s="51"/>
      <c r="J251" s="51"/>
    </row>
    <row r="252" spans="1:10" s="33" customFormat="1" ht="13.5" customHeight="1" x14ac:dyDescent="0.2">
      <c r="A252" s="44">
        <v>53131608</v>
      </c>
      <c r="B252" s="45" t="str">
        <f t="shared" ca="1" si="8"/>
        <v>Jabones</v>
      </c>
      <c r="C252" s="44" t="s">
        <v>72</v>
      </c>
      <c r="D252" s="44">
        <v>40</v>
      </c>
      <c r="E252" s="56">
        <v>1168.2</v>
      </c>
      <c r="F252" s="48">
        <f t="shared" ca="1" si="9"/>
        <v>46728</v>
      </c>
      <c r="G252" s="51"/>
      <c r="H252" s="51"/>
      <c r="I252" s="51"/>
      <c r="J252" s="51"/>
    </row>
    <row r="253" spans="1:10" s="33" customFormat="1" ht="13.5" customHeight="1" x14ac:dyDescent="0.2">
      <c r="A253" s="44">
        <v>12352104</v>
      </c>
      <c r="B253" s="45" t="str">
        <f t="shared" ca="1" si="8"/>
        <v>Alcoholes o sus sustitutos</v>
      </c>
      <c r="C253" s="44" t="s">
        <v>72</v>
      </c>
      <c r="D253" s="44">
        <v>50</v>
      </c>
      <c r="E253" s="56">
        <v>1622.5</v>
      </c>
      <c r="F253" s="48">
        <f t="shared" ca="1" si="9"/>
        <v>81125</v>
      </c>
      <c r="G253" s="51"/>
      <c r="H253" s="51"/>
      <c r="I253" s="51"/>
      <c r="J253" s="51"/>
    </row>
    <row r="254" spans="1:10" s="33" customFormat="1" ht="13.5" customHeight="1" x14ac:dyDescent="0.2">
      <c r="A254" s="44">
        <v>15121806</v>
      </c>
      <c r="B254" s="45" t="str">
        <f t="shared" ca="1" si="8"/>
        <v>Aceites penetrantes</v>
      </c>
      <c r="C254" s="44" t="s">
        <v>46</v>
      </c>
      <c r="D254" s="44">
        <v>90</v>
      </c>
      <c r="E254" s="56">
        <v>778.8</v>
      </c>
      <c r="F254" s="48">
        <f t="shared" ca="1" si="9"/>
        <v>70092</v>
      </c>
      <c r="G254" s="51"/>
      <c r="H254" s="51"/>
      <c r="I254" s="51"/>
      <c r="J254" s="51"/>
    </row>
    <row r="255" spans="1:10" s="33" customFormat="1" ht="13.5" customHeight="1" x14ac:dyDescent="0.2">
      <c r="A255" s="44">
        <v>53131608</v>
      </c>
      <c r="B255" s="45" t="str">
        <f t="shared" ca="1" si="8"/>
        <v>Jabones</v>
      </c>
      <c r="C255" s="44" t="s">
        <v>55</v>
      </c>
      <c r="D255" s="44">
        <v>80</v>
      </c>
      <c r="E255" s="56">
        <v>623.04</v>
      </c>
      <c r="F255" s="48">
        <f t="shared" ca="1" si="9"/>
        <v>49843.199999999997</v>
      </c>
      <c r="G255" s="51"/>
      <c r="H255" s="51"/>
      <c r="I255" s="51"/>
      <c r="J255" s="51"/>
    </row>
    <row r="256" spans="1:10" s="33" customFormat="1" ht="13.5" customHeight="1" x14ac:dyDescent="0.2">
      <c r="A256" s="44">
        <v>53131626</v>
      </c>
      <c r="B256" s="45" t="str">
        <f t="shared" ca="1" si="8"/>
        <v>Desinfectante de manos</v>
      </c>
      <c r="C256" s="44" t="s">
        <v>72</v>
      </c>
      <c r="D256" s="44">
        <v>60</v>
      </c>
      <c r="E256" s="56">
        <v>1921.04</v>
      </c>
      <c r="F256" s="48">
        <f t="shared" ca="1" si="9"/>
        <v>115262.39999999999</v>
      </c>
      <c r="G256" s="51"/>
      <c r="H256" s="51"/>
      <c r="I256" s="51"/>
      <c r="J256" s="51"/>
    </row>
    <row r="257" spans="1:10" s="33" customFormat="1" ht="13.5" customHeight="1" x14ac:dyDescent="0.2">
      <c r="A257" s="44">
        <v>47131831</v>
      </c>
      <c r="B257" s="45" t="str">
        <f t="shared" ca="1" si="8"/>
        <v>Ácido muriático</v>
      </c>
      <c r="C257" s="44" t="s">
        <v>72</v>
      </c>
      <c r="D257" s="44">
        <v>80</v>
      </c>
      <c r="E257" s="56">
        <v>590.59</v>
      </c>
      <c r="F257" s="48">
        <f t="shared" ca="1" si="9"/>
        <v>47247.200000000004</v>
      </c>
      <c r="G257" s="51"/>
      <c r="H257" s="51"/>
      <c r="I257" s="51"/>
      <c r="J257" s="51"/>
    </row>
    <row r="258" spans="1:10" s="33" customFormat="1" ht="13.5" customHeight="1" x14ac:dyDescent="0.2">
      <c r="A258" s="44">
        <v>46181504</v>
      </c>
      <c r="B258" s="45" t="str">
        <f t="shared" ca="1" si="8"/>
        <v>Guantes de protección</v>
      </c>
      <c r="C258" s="44" t="s">
        <v>68</v>
      </c>
      <c r="D258" s="44">
        <v>30</v>
      </c>
      <c r="E258" s="56">
        <v>2531.1</v>
      </c>
      <c r="F258" s="48">
        <f t="shared" ca="1" si="9"/>
        <v>75933</v>
      </c>
      <c r="G258" s="51"/>
      <c r="H258" s="51"/>
      <c r="I258" s="51"/>
      <c r="J258" s="51"/>
    </row>
    <row r="259" spans="1:10" s="33" customFormat="1" ht="13.5" customHeight="1" x14ac:dyDescent="0.2">
      <c r="A259" s="44">
        <v>14111704</v>
      </c>
      <c r="B259" s="45" t="str">
        <f t="shared" ca="1" si="8"/>
        <v>Papel higiénico</v>
      </c>
      <c r="C259" s="44" t="s">
        <v>55</v>
      </c>
      <c r="D259" s="44">
        <v>85</v>
      </c>
      <c r="E259" s="56">
        <v>1427.8</v>
      </c>
      <c r="F259" s="48">
        <f t="shared" ca="1" si="9"/>
        <v>121363</v>
      </c>
      <c r="G259" s="51"/>
      <c r="H259" s="51"/>
      <c r="I259" s="51"/>
      <c r="J259" s="51"/>
    </row>
    <row r="260" spans="1:10" s="33" customFormat="1" ht="13.5" customHeight="1" x14ac:dyDescent="0.2">
      <c r="A260" s="44">
        <v>14111703</v>
      </c>
      <c r="B260" s="45" t="str">
        <f t="shared" ca="1" si="8"/>
        <v>Toallas de papel</v>
      </c>
      <c r="C260" s="44" t="s">
        <v>55</v>
      </c>
      <c r="D260" s="44">
        <v>85</v>
      </c>
      <c r="E260" s="56">
        <v>1233.0999999999999</v>
      </c>
      <c r="F260" s="48">
        <f t="shared" ca="1" si="9"/>
        <v>104813.49999999999</v>
      </c>
      <c r="G260" s="51"/>
      <c r="H260" s="51"/>
      <c r="I260" s="51"/>
      <c r="J260" s="51"/>
    </row>
    <row r="261" spans="1:10" s="33" customFormat="1" ht="13.5" customHeight="1" x14ac:dyDescent="0.2">
      <c r="A261" s="44">
        <v>47131803</v>
      </c>
      <c r="B261" s="45" t="str">
        <f t="shared" ca="1" si="8"/>
        <v>Desinfectantes para uso doméstico</v>
      </c>
      <c r="C261" s="44" t="s">
        <v>46</v>
      </c>
      <c r="D261" s="44">
        <v>80</v>
      </c>
      <c r="E261" s="56">
        <v>1843.16</v>
      </c>
      <c r="F261" s="48">
        <f t="shared" ca="1" si="9"/>
        <v>147452.80000000002</v>
      </c>
      <c r="G261" s="51"/>
      <c r="H261" s="51"/>
      <c r="I261" s="51"/>
      <c r="J261" s="51"/>
    </row>
    <row r="262" spans="1:10" s="33" customFormat="1" ht="13.5" customHeight="1" x14ac:dyDescent="0.2">
      <c r="A262" s="44">
        <v>14111705</v>
      </c>
      <c r="B262" s="45" t="str">
        <f t="shared" ca="1" si="8"/>
        <v>Servilletas de papel</v>
      </c>
      <c r="C262" s="44" t="s">
        <v>46</v>
      </c>
      <c r="D262" s="44">
        <v>85</v>
      </c>
      <c r="E262" s="56">
        <v>1635.48</v>
      </c>
      <c r="F262" s="48">
        <f t="shared" ca="1" si="9"/>
        <v>139015.79999999999</v>
      </c>
      <c r="G262" s="51"/>
      <c r="H262" s="51"/>
      <c r="I262" s="51"/>
      <c r="J262" s="51"/>
    </row>
    <row r="263" spans="1:10" s="33" customFormat="1" ht="13.5" customHeight="1" x14ac:dyDescent="0.2">
      <c r="A263" s="44">
        <v>24111503</v>
      </c>
      <c r="B263" s="45" t="str">
        <f t="shared" ca="1" si="8"/>
        <v>Bolsas plásticas</v>
      </c>
      <c r="C263" s="44" t="s">
        <v>46</v>
      </c>
      <c r="D263" s="44">
        <v>60</v>
      </c>
      <c r="E263" s="56">
        <v>1233.0999999999999</v>
      </c>
      <c r="F263" s="48">
        <f t="shared" ca="1" si="9"/>
        <v>73986</v>
      </c>
      <c r="G263" s="51"/>
      <c r="H263" s="51"/>
      <c r="I263" s="51"/>
      <c r="J263" s="51"/>
    </row>
    <row r="264" spans="1:10" s="33" customFormat="1" ht="13.5" customHeight="1" x14ac:dyDescent="0.2">
      <c r="A264" s="44">
        <v>24111503</v>
      </c>
      <c r="B264" s="45" t="str">
        <f t="shared" ca="1" si="8"/>
        <v>Bolsas plásticas</v>
      </c>
      <c r="C264" s="44" t="s">
        <v>46</v>
      </c>
      <c r="D264" s="44">
        <v>60</v>
      </c>
      <c r="E264" s="56">
        <v>908.6</v>
      </c>
      <c r="F264" s="48">
        <f t="shared" ca="1" si="9"/>
        <v>54516</v>
      </c>
      <c r="G264" s="51"/>
      <c r="H264" s="51"/>
      <c r="I264" s="51"/>
      <c r="J264" s="51"/>
    </row>
    <row r="265" spans="1:10" s="33" customFormat="1" ht="13.5" customHeight="1" x14ac:dyDescent="0.2">
      <c r="A265" s="44">
        <v>47131706</v>
      </c>
      <c r="B265" s="45" t="str">
        <f t="shared" ca="1" si="8"/>
        <v>Dispensadores de ambientadores</v>
      </c>
      <c r="C265" s="44" t="s">
        <v>67</v>
      </c>
      <c r="D265" s="44">
        <v>30</v>
      </c>
      <c r="E265" s="56">
        <v>3374.8</v>
      </c>
      <c r="F265" s="48">
        <f t="shared" ca="1" si="9"/>
        <v>101244</v>
      </c>
      <c r="G265" s="51"/>
      <c r="H265" s="51"/>
      <c r="I265" s="51"/>
      <c r="J265" s="51"/>
    </row>
    <row r="266" spans="1:10" s="33" customFormat="1" ht="13.5" customHeight="1" x14ac:dyDescent="0.2">
      <c r="A266" s="44">
        <v>47131608</v>
      </c>
      <c r="B266" s="45" t="str">
        <f t="shared" ca="1" si="8"/>
        <v>Cepillos de baño</v>
      </c>
      <c r="C266" s="44" t="s">
        <v>46</v>
      </c>
      <c r="D266" s="44">
        <v>80</v>
      </c>
      <c r="E266" s="56">
        <v>155.76</v>
      </c>
      <c r="F266" s="48">
        <f t="shared" ca="1" si="9"/>
        <v>12460.8</v>
      </c>
      <c r="G266" s="51"/>
      <c r="H266" s="51"/>
      <c r="I266" s="51"/>
      <c r="J266" s="51"/>
    </row>
    <row r="267" spans="1:10" s="33" customFormat="1" ht="13.5" customHeight="1" x14ac:dyDescent="0.2">
      <c r="A267" s="44">
        <v>47131618</v>
      </c>
      <c r="B267" s="45" t="str">
        <f t="shared" ca="1" si="8"/>
        <v>Traperos húmedos</v>
      </c>
      <c r="C267" s="44" t="s">
        <v>46</v>
      </c>
      <c r="D267" s="44">
        <v>80</v>
      </c>
      <c r="E267" s="56">
        <v>343.97</v>
      </c>
      <c r="F267" s="48">
        <f t="shared" ca="1" si="9"/>
        <v>27517.600000000002</v>
      </c>
      <c r="G267" s="51"/>
      <c r="H267" s="51"/>
      <c r="I267" s="51"/>
      <c r="J267" s="51"/>
    </row>
    <row r="268" spans="1:10" s="33" customFormat="1" ht="13.5" customHeight="1" x14ac:dyDescent="0.2">
      <c r="A268" s="44">
        <v>47131611</v>
      </c>
      <c r="B268" s="45" t="str">
        <f t="shared" ca="1" si="8"/>
        <v>Recogedor de basura</v>
      </c>
      <c r="C268" s="44" t="s">
        <v>46</v>
      </c>
      <c r="D268" s="44">
        <v>80</v>
      </c>
      <c r="E268" s="56">
        <v>233.64</v>
      </c>
      <c r="F268" s="48">
        <f t="shared" ca="1" si="9"/>
        <v>18691.199999999997</v>
      </c>
      <c r="G268" s="51"/>
      <c r="H268" s="51"/>
      <c r="I268" s="51"/>
      <c r="J268" s="51"/>
    </row>
    <row r="269" spans="1:10" s="33" customFormat="1" ht="13.5" customHeight="1" x14ac:dyDescent="0.2">
      <c r="A269" s="44">
        <v>27112003</v>
      </c>
      <c r="B269" s="45" t="str">
        <f t="shared" ca="1" si="8"/>
        <v>Rastrillos</v>
      </c>
      <c r="C269" s="44" t="s">
        <v>46</v>
      </c>
      <c r="D269" s="44">
        <v>25</v>
      </c>
      <c r="E269" s="56">
        <v>590.59</v>
      </c>
      <c r="F269" s="48">
        <f t="shared" ca="1" si="9"/>
        <v>14764.75</v>
      </c>
      <c r="G269" s="51"/>
      <c r="H269" s="51"/>
      <c r="I269" s="51"/>
      <c r="J269" s="51"/>
    </row>
    <row r="270" spans="1:10" s="33" customFormat="1" ht="13.5" customHeight="1" x14ac:dyDescent="0.2">
      <c r="A270" s="44">
        <v>47121702</v>
      </c>
      <c r="B270" s="45" t="str">
        <f t="shared" ca="1" si="8"/>
        <v>Contenedores de desperdicios o revestimientos rígidos</v>
      </c>
      <c r="C270" s="44" t="s">
        <v>46</v>
      </c>
      <c r="D270" s="44">
        <v>40</v>
      </c>
      <c r="E270" s="56">
        <v>1077.3399999999999</v>
      </c>
      <c r="F270" s="48">
        <f t="shared" ca="1" si="9"/>
        <v>43093.599999999999</v>
      </c>
      <c r="G270" s="51"/>
      <c r="H270" s="51"/>
      <c r="I270" s="51"/>
      <c r="J270" s="51"/>
    </row>
    <row r="271" spans="1:10" s="33" customFormat="1" ht="13.5" customHeight="1" x14ac:dyDescent="0.2">
      <c r="A271" s="44">
        <v>47121702</v>
      </c>
      <c r="B271" s="45" t="str">
        <f t="shared" ca="1" si="8"/>
        <v>Contenedores de desperdicios o revestimientos rígidos</v>
      </c>
      <c r="C271" s="44" t="s">
        <v>46</v>
      </c>
      <c r="D271" s="44">
        <v>20</v>
      </c>
      <c r="E271" s="56">
        <v>2401.3000000000002</v>
      </c>
      <c r="F271" s="48">
        <f t="shared" ca="1" si="9"/>
        <v>48026</v>
      </c>
      <c r="G271" s="51"/>
      <c r="H271" s="51"/>
      <c r="I271" s="51"/>
      <c r="J271" s="51"/>
    </row>
    <row r="272" spans="1:10" s="33" customFormat="1" ht="13.5" customHeight="1" x14ac:dyDescent="0.2">
      <c r="A272" s="44">
        <v>47121702</v>
      </c>
      <c r="B272" s="45" t="str">
        <f t="shared" ca="1" si="8"/>
        <v>Contenedores de desperdicios o revestimientos rígidos</v>
      </c>
      <c r="C272" s="44" t="s">
        <v>46</v>
      </c>
      <c r="D272" s="44">
        <v>50</v>
      </c>
      <c r="E272" s="56">
        <v>1038.4000000000001</v>
      </c>
      <c r="F272" s="48">
        <f t="shared" ca="1" si="9"/>
        <v>51920.000000000007</v>
      </c>
      <c r="G272" s="51"/>
      <c r="H272" s="51"/>
      <c r="I272" s="51"/>
      <c r="J272" s="51"/>
    </row>
    <row r="273" spans="1:10" s="33" customFormat="1" ht="13.5" customHeight="1" x14ac:dyDescent="0.2">
      <c r="A273" s="44">
        <v>47121804</v>
      </c>
      <c r="B273" s="45" t="str">
        <f t="shared" ca="1" si="8"/>
        <v>Baldes para limpieza</v>
      </c>
      <c r="C273" s="44" t="s">
        <v>46</v>
      </c>
      <c r="D273" s="44">
        <v>50</v>
      </c>
      <c r="E273" s="56">
        <v>454.3</v>
      </c>
      <c r="F273" s="48">
        <f t="shared" ca="1" si="9"/>
        <v>22715</v>
      </c>
      <c r="G273" s="51"/>
      <c r="H273" s="51"/>
      <c r="I273" s="51"/>
      <c r="J273" s="51"/>
    </row>
    <row r="274" spans="1:10" s="33" customFormat="1" ht="13.5" customHeight="1" x14ac:dyDescent="0.2">
      <c r="A274" s="44">
        <v>47121804</v>
      </c>
      <c r="B274" s="45" t="str">
        <f t="shared" ca="1" si="8"/>
        <v>Baldes para limpieza</v>
      </c>
      <c r="C274" s="44" t="s">
        <v>46</v>
      </c>
      <c r="D274" s="44">
        <v>20</v>
      </c>
      <c r="E274" s="56">
        <v>2466.1999999999998</v>
      </c>
      <c r="F274" s="48">
        <f t="shared" ca="1" si="9"/>
        <v>49324</v>
      </c>
      <c r="G274" s="51"/>
      <c r="H274" s="51"/>
      <c r="I274" s="51"/>
      <c r="J274" s="51"/>
    </row>
    <row r="275" spans="1:10" s="33" customFormat="1" ht="13.5" customHeight="1" x14ac:dyDescent="0.2">
      <c r="A275" s="44">
        <v>39101612</v>
      </c>
      <c r="B275" s="45" t="str">
        <f t="shared" ca="1" si="8"/>
        <v>Lámparas incandescentes</v>
      </c>
      <c r="C275" s="44" t="s">
        <v>68</v>
      </c>
      <c r="D275" s="44">
        <v>80</v>
      </c>
      <c r="E275" s="56">
        <v>2271.5</v>
      </c>
      <c r="F275" s="48">
        <f t="shared" ca="1" si="9"/>
        <v>181720</v>
      </c>
      <c r="G275" s="51"/>
      <c r="H275" s="51"/>
      <c r="I275" s="51"/>
      <c r="J275" s="51"/>
    </row>
    <row r="276" spans="1:10" s="33" customFormat="1" ht="13.5" customHeight="1" x14ac:dyDescent="0.2">
      <c r="A276" s="44">
        <v>14111705</v>
      </c>
      <c r="B276" s="45" t="str">
        <f t="shared" ca="1" si="8"/>
        <v>Servilletas de papel</v>
      </c>
      <c r="C276" s="44" t="s">
        <v>55</v>
      </c>
      <c r="D276" s="44">
        <v>50</v>
      </c>
      <c r="E276" s="56">
        <v>272.58</v>
      </c>
      <c r="F276" s="48">
        <f t="shared" ca="1" si="9"/>
        <v>13629</v>
      </c>
      <c r="G276" s="51"/>
      <c r="H276" s="51"/>
      <c r="I276" s="51"/>
      <c r="J276" s="51"/>
    </row>
    <row r="277" spans="1:10" s="33" customFormat="1" ht="13.5" customHeight="1" x14ac:dyDescent="0.2">
      <c r="A277" s="44">
        <v>48101919</v>
      </c>
      <c r="B277" s="45" t="str">
        <f t="shared" ca="1" si="8"/>
        <v>Vasos o tazas o tazones (mugs) o tapas de contenedores para servicio de comidas</v>
      </c>
      <c r="C277" s="44" t="s">
        <v>55</v>
      </c>
      <c r="D277" s="44">
        <v>120</v>
      </c>
      <c r="E277" s="56">
        <v>116.82</v>
      </c>
      <c r="F277" s="48">
        <f t="shared" ca="1" si="9"/>
        <v>14018.4</v>
      </c>
      <c r="G277" s="51"/>
      <c r="H277" s="51"/>
      <c r="I277" s="51"/>
      <c r="J277" s="51"/>
    </row>
    <row r="278" spans="1:10" s="33" customFormat="1" ht="14.1" customHeight="1" x14ac:dyDescent="0.2">
      <c r="A278" s="51"/>
      <c r="B278" s="51"/>
      <c r="C278" s="51"/>
      <c r="D278" s="51"/>
      <c r="E278" s="49" t="s">
        <v>47</v>
      </c>
      <c r="F278" s="50">
        <f ca="1">SUM(Table313[MONTO TOTAL ESTIMADO])</f>
        <v>2425605.0500000003</v>
      </c>
      <c r="G278" s="51"/>
      <c r="H278" s="51" t="str">
        <f>C233</f>
        <v>Bienes</v>
      </c>
      <c r="I278" s="51" t="str">
        <f>E233</f>
        <v>Sí</v>
      </c>
      <c r="J278" s="51" t="str">
        <f>D233</f>
        <v>Comparacion de Precios</v>
      </c>
    </row>
    <row r="279" spans="1:10" s="33" customFormat="1" ht="14.1" customHeight="1" thickBot="1" x14ac:dyDescent="0.3"/>
    <row r="280" spans="1:10" s="33" customFormat="1" ht="33.75" customHeight="1" thickBot="1" x14ac:dyDescent="0.25">
      <c r="A280" s="34" t="s">
        <v>18</v>
      </c>
      <c r="B280" s="34" t="s">
        <v>19</v>
      </c>
      <c r="C280" s="34" t="s">
        <v>20</v>
      </c>
      <c r="D280" s="34" t="s">
        <v>21</v>
      </c>
      <c r="E280" s="34" t="s">
        <v>22</v>
      </c>
      <c r="F280" s="34" t="s">
        <v>23</v>
      </c>
      <c r="G280" s="51"/>
      <c r="H280" s="51"/>
      <c r="I280" s="51"/>
      <c r="J280" s="51"/>
    </row>
    <row r="281" spans="1:10" s="33" customFormat="1" ht="13.5" customHeight="1" thickBot="1" x14ac:dyDescent="0.25">
      <c r="A281" s="35" t="s">
        <v>73</v>
      </c>
      <c r="B281" s="35" t="s">
        <v>57</v>
      </c>
      <c r="C281" s="35" t="s">
        <v>26</v>
      </c>
      <c r="D281" s="35" t="s">
        <v>51</v>
      </c>
      <c r="E281" s="35" t="s">
        <v>54</v>
      </c>
      <c r="F281" s="35"/>
      <c r="G281" s="51"/>
      <c r="H281" s="51"/>
      <c r="I281" s="51"/>
      <c r="J281" s="51"/>
    </row>
    <row r="282" spans="1:10" s="33" customFormat="1" ht="14.1" customHeight="1" thickBot="1" x14ac:dyDescent="0.25">
      <c r="A282" s="36" t="s">
        <v>29</v>
      </c>
      <c r="B282" s="37" t="s">
        <v>30</v>
      </c>
      <c r="C282" s="52">
        <v>45219</v>
      </c>
      <c r="D282" s="36" t="s">
        <v>31</v>
      </c>
      <c r="E282" s="37" t="s">
        <v>32</v>
      </c>
      <c r="F282" s="35" t="s">
        <v>33</v>
      </c>
      <c r="G282" s="51"/>
      <c r="H282" s="51"/>
      <c r="I282" s="51"/>
      <c r="J282" s="51"/>
    </row>
    <row r="283" spans="1:10" s="33" customFormat="1" ht="14.1" customHeight="1" thickBot="1" x14ac:dyDescent="0.25">
      <c r="A283" s="41"/>
      <c r="B283" s="37" t="s">
        <v>34</v>
      </c>
      <c r="C283" s="53">
        <f>IF(C282="","",IF(AND(MONTH(C282)&gt;=1,MONTH(C282)&lt;=3),1,IF(AND(MONTH(C282)&gt;=4,MONTH(C282)&lt;=6),2,IF(AND(MONTH(C282)&gt;=7,MONTH(C282)&lt;=9),3,4))))</f>
        <v>4</v>
      </c>
      <c r="D283" s="41"/>
      <c r="E283" s="37" t="s">
        <v>35</v>
      </c>
      <c r="F283" s="35" t="s">
        <v>36</v>
      </c>
      <c r="G283" s="51"/>
      <c r="H283" s="51"/>
      <c r="I283" s="51"/>
      <c r="J283" s="51"/>
    </row>
    <row r="284" spans="1:10" s="33" customFormat="1" ht="14.1" customHeight="1" thickBot="1" x14ac:dyDescent="0.25">
      <c r="A284" s="41"/>
      <c r="B284" s="37" t="s">
        <v>37</v>
      </c>
      <c r="C284" s="52">
        <v>45240</v>
      </c>
      <c r="D284" s="41"/>
      <c r="E284" s="37" t="s">
        <v>38</v>
      </c>
      <c r="F284" s="35" t="s">
        <v>36</v>
      </c>
      <c r="G284" s="51"/>
      <c r="H284" s="51"/>
      <c r="I284" s="51"/>
      <c r="J284" s="51"/>
    </row>
    <row r="285" spans="1:10" s="33" customFormat="1" ht="14.1" customHeight="1" thickBot="1" x14ac:dyDescent="0.25">
      <c r="A285" s="41"/>
      <c r="B285" s="37" t="s">
        <v>34</v>
      </c>
      <c r="C285" s="53">
        <f>IF(C284="","",IF(AND(MONTH(C284)&gt;=1,MONTH(C284)&lt;=3),1,IF(AND(MONTH(C284)&gt;=4,MONTH(C284)&lt;=6),2,IF(AND(MONTH(C284)&gt;=7,MONTH(C284)&lt;=9),3,4))))</f>
        <v>4</v>
      </c>
      <c r="D285" s="41"/>
      <c r="E285" s="37" t="s">
        <v>39</v>
      </c>
      <c r="F285" s="35" t="s">
        <v>36</v>
      </c>
      <c r="G285" s="51"/>
      <c r="H285" s="51"/>
      <c r="I285" s="51"/>
      <c r="J285" s="51"/>
    </row>
    <row r="286" spans="1:10" s="33" customFormat="1" ht="14.1" customHeight="1" thickBot="1" x14ac:dyDescent="0.25">
      <c r="A286" s="51"/>
      <c r="B286" s="51"/>
      <c r="C286" s="51"/>
      <c r="D286" s="51"/>
      <c r="E286" s="51"/>
      <c r="F286" s="51"/>
      <c r="G286" s="51"/>
      <c r="H286" s="51"/>
      <c r="I286" s="51"/>
      <c r="J286" s="51"/>
    </row>
    <row r="287" spans="1:10" s="33" customFormat="1" ht="14.1" customHeight="1" thickBot="1" x14ac:dyDescent="0.25">
      <c r="A287" s="43" t="s">
        <v>40</v>
      </c>
      <c r="B287" s="43" t="s">
        <v>41</v>
      </c>
      <c r="C287" s="43" t="s">
        <v>42</v>
      </c>
      <c r="D287" s="43" t="s">
        <v>43</v>
      </c>
      <c r="E287" s="43" t="s">
        <v>44</v>
      </c>
      <c r="F287" s="43" t="s">
        <v>45</v>
      </c>
      <c r="G287" s="51"/>
      <c r="H287" s="51"/>
      <c r="I287" s="51"/>
      <c r="J287" s="51"/>
    </row>
    <row r="288" spans="1:10" s="33" customFormat="1" ht="13.5" customHeight="1" x14ac:dyDescent="0.2">
      <c r="A288" s="44">
        <v>47131706</v>
      </c>
      <c r="B288" s="45" t="str">
        <f t="shared" ref="B288:B325" ca="1" si="10">IFERROR(INDEX(UNSPSCDes,MATCH(INDIRECT(ADDRESS(ROW(),COLUMN()-1,4)),UNSPSCCode,0)),"")</f>
        <v>Dispensadores de ambientadores</v>
      </c>
      <c r="C288" s="44" t="s">
        <v>68</v>
      </c>
      <c r="D288" s="44">
        <v>30</v>
      </c>
      <c r="E288" s="56">
        <v>1882.1</v>
      </c>
      <c r="F288" s="48">
        <f t="shared" ref="F288:F325" ca="1" si="11">INDIRECT(ADDRESS(ROW(),COLUMN()-2,4))*INDIRECT(ADDRESS(ROW(),COLUMN()-1,4))</f>
        <v>56463</v>
      </c>
      <c r="G288" s="51"/>
      <c r="H288" s="51"/>
      <c r="I288" s="51"/>
      <c r="J288" s="51"/>
    </row>
    <row r="289" spans="1:10" s="33" customFormat="1" ht="13.5" customHeight="1" x14ac:dyDescent="0.2">
      <c r="A289" s="44">
        <v>10191506</v>
      </c>
      <c r="B289" s="45" t="str">
        <f t="shared" ca="1" si="10"/>
        <v>Mata – roedores</v>
      </c>
      <c r="C289" s="44" t="s">
        <v>68</v>
      </c>
      <c r="D289" s="44">
        <v>30</v>
      </c>
      <c r="E289" s="56">
        <v>3634.4</v>
      </c>
      <c r="F289" s="48">
        <f t="shared" ca="1" si="11"/>
        <v>109032</v>
      </c>
      <c r="G289" s="51"/>
      <c r="H289" s="51"/>
      <c r="I289" s="51"/>
      <c r="J289" s="51"/>
    </row>
    <row r="290" spans="1:10" s="33" customFormat="1" ht="13.5" customHeight="1" x14ac:dyDescent="0.2">
      <c r="A290" s="44">
        <v>47131602</v>
      </c>
      <c r="B290" s="45" t="str">
        <f t="shared" ca="1" si="10"/>
        <v>Almohadillas para restregar</v>
      </c>
      <c r="C290" s="44" t="s">
        <v>68</v>
      </c>
      <c r="D290" s="44">
        <v>20</v>
      </c>
      <c r="E290" s="56">
        <v>545.16</v>
      </c>
      <c r="F290" s="48">
        <f t="shared" ca="1" si="11"/>
        <v>10903.199999999999</v>
      </c>
      <c r="G290" s="51"/>
      <c r="H290" s="51"/>
      <c r="I290" s="51"/>
      <c r="J290" s="51"/>
    </row>
    <row r="291" spans="1:10" s="33" customFormat="1" ht="13.5" customHeight="1" x14ac:dyDescent="0.2">
      <c r="A291" s="44">
        <v>47131602</v>
      </c>
      <c r="B291" s="45" t="str">
        <f t="shared" ca="1" si="10"/>
        <v>Almohadillas para restregar</v>
      </c>
      <c r="C291" s="44" t="s">
        <v>68</v>
      </c>
      <c r="D291" s="44">
        <v>20</v>
      </c>
      <c r="E291" s="56">
        <v>713.9</v>
      </c>
      <c r="F291" s="48">
        <f t="shared" ca="1" si="11"/>
        <v>14278</v>
      </c>
      <c r="G291" s="51"/>
      <c r="H291" s="51"/>
      <c r="I291" s="51"/>
      <c r="J291" s="51"/>
    </row>
    <row r="292" spans="1:10" s="33" customFormat="1" ht="13.5" customHeight="1" x14ac:dyDescent="0.2">
      <c r="A292" s="44">
        <v>47131605</v>
      </c>
      <c r="B292" s="45" t="str">
        <f t="shared" ca="1" si="10"/>
        <v>Cepillos de limpieza</v>
      </c>
      <c r="C292" s="44" t="s">
        <v>46</v>
      </c>
      <c r="D292" s="44">
        <v>60</v>
      </c>
      <c r="E292" s="56">
        <v>110.33</v>
      </c>
      <c r="F292" s="48">
        <f t="shared" ca="1" si="11"/>
        <v>6619.8</v>
      </c>
      <c r="G292" s="51"/>
      <c r="H292" s="51"/>
      <c r="I292" s="51"/>
      <c r="J292" s="51"/>
    </row>
    <row r="293" spans="1:10" s="33" customFormat="1" ht="13.5" customHeight="1" x14ac:dyDescent="0.2">
      <c r="A293" s="44">
        <v>47131604</v>
      </c>
      <c r="B293" s="45" t="str">
        <f t="shared" ca="1" si="10"/>
        <v>Escobas</v>
      </c>
      <c r="C293" s="44" t="s">
        <v>68</v>
      </c>
      <c r="D293" s="44">
        <v>20</v>
      </c>
      <c r="E293" s="56">
        <v>2823.15</v>
      </c>
      <c r="F293" s="48">
        <f t="shared" ca="1" si="11"/>
        <v>56463</v>
      </c>
      <c r="G293" s="51"/>
      <c r="H293" s="51"/>
      <c r="I293" s="51"/>
      <c r="J293" s="51"/>
    </row>
    <row r="294" spans="1:10" s="33" customFormat="1" ht="13.5" customHeight="1" x14ac:dyDescent="0.2">
      <c r="A294" s="44">
        <v>47131604</v>
      </c>
      <c r="B294" s="45" t="str">
        <f t="shared" ca="1" si="10"/>
        <v>Escobas</v>
      </c>
      <c r="C294" s="44" t="s">
        <v>46</v>
      </c>
      <c r="D294" s="44">
        <v>20</v>
      </c>
      <c r="E294" s="56">
        <v>590.59</v>
      </c>
      <c r="F294" s="48">
        <f t="shared" ca="1" si="11"/>
        <v>11811.800000000001</v>
      </c>
      <c r="G294" s="51"/>
      <c r="H294" s="51"/>
      <c r="I294" s="51"/>
      <c r="J294" s="51"/>
    </row>
    <row r="295" spans="1:10" s="33" customFormat="1" ht="13.5" customHeight="1" x14ac:dyDescent="0.2">
      <c r="A295" s="44">
        <v>47131821</v>
      </c>
      <c r="B295" s="45" t="str">
        <f t="shared" ca="1" si="10"/>
        <v>Compuestos desengrasantes</v>
      </c>
      <c r="C295" s="44" t="s">
        <v>46</v>
      </c>
      <c r="D295" s="44">
        <v>40</v>
      </c>
      <c r="E295" s="56">
        <v>590.59</v>
      </c>
      <c r="F295" s="48">
        <f t="shared" ca="1" si="11"/>
        <v>23623.600000000002</v>
      </c>
      <c r="G295" s="51"/>
      <c r="H295" s="51"/>
      <c r="I295" s="51"/>
      <c r="J295" s="51"/>
    </row>
    <row r="296" spans="1:10" s="33" customFormat="1" ht="13.5" customHeight="1" x14ac:dyDescent="0.2">
      <c r="A296" s="44">
        <v>47131831</v>
      </c>
      <c r="B296" s="45" t="str">
        <f t="shared" ca="1" si="10"/>
        <v>Ácido muriático</v>
      </c>
      <c r="C296" s="44" t="s">
        <v>67</v>
      </c>
      <c r="D296" s="44">
        <v>30</v>
      </c>
      <c r="E296" s="56">
        <v>3193.08</v>
      </c>
      <c r="F296" s="48">
        <f t="shared" ca="1" si="11"/>
        <v>95792.4</v>
      </c>
      <c r="G296" s="51"/>
      <c r="H296" s="51"/>
      <c r="I296" s="51"/>
      <c r="J296" s="51"/>
    </row>
    <row r="297" spans="1:10" s="33" customFormat="1" ht="13.5" customHeight="1" x14ac:dyDescent="0.2">
      <c r="A297" s="44">
        <v>47131807</v>
      </c>
      <c r="B297" s="45" t="str">
        <f t="shared" ca="1" si="10"/>
        <v>Blanqueadores</v>
      </c>
      <c r="C297" s="44" t="s">
        <v>67</v>
      </c>
      <c r="D297" s="44">
        <v>60</v>
      </c>
      <c r="E297" s="56">
        <v>1947</v>
      </c>
      <c r="F297" s="48">
        <f t="shared" ca="1" si="11"/>
        <v>116820</v>
      </c>
      <c r="G297" s="51"/>
      <c r="H297" s="51"/>
      <c r="I297" s="51"/>
      <c r="J297" s="51"/>
    </row>
    <row r="298" spans="1:10" s="33" customFormat="1" ht="13.5" customHeight="1" x14ac:dyDescent="0.2">
      <c r="A298" s="44">
        <v>47131803</v>
      </c>
      <c r="B298" s="45" t="str">
        <f t="shared" ca="1" si="10"/>
        <v>Desinfectantes para uso doméstico</v>
      </c>
      <c r="C298" s="44" t="s">
        <v>67</v>
      </c>
      <c r="D298" s="44">
        <v>50</v>
      </c>
      <c r="E298" s="56">
        <v>2076.8000000000002</v>
      </c>
      <c r="F298" s="48">
        <f t="shared" ca="1" si="11"/>
        <v>103840.00000000001</v>
      </c>
      <c r="G298" s="51"/>
      <c r="H298" s="51"/>
      <c r="I298" s="51"/>
      <c r="J298" s="51"/>
    </row>
    <row r="299" spans="1:10" s="33" customFormat="1" ht="13.5" customHeight="1" x14ac:dyDescent="0.2">
      <c r="A299" s="44">
        <v>47131803</v>
      </c>
      <c r="B299" s="45" t="str">
        <f t="shared" ca="1" si="10"/>
        <v>Desinfectantes para uso doméstico</v>
      </c>
      <c r="C299" s="44" t="s">
        <v>67</v>
      </c>
      <c r="D299" s="44">
        <v>40</v>
      </c>
      <c r="E299" s="56">
        <v>2336.4</v>
      </c>
      <c r="F299" s="48">
        <f t="shared" ca="1" si="11"/>
        <v>93456</v>
      </c>
      <c r="G299" s="51"/>
      <c r="H299" s="51"/>
      <c r="I299" s="51"/>
      <c r="J299" s="51"/>
    </row>
    <row r="300" spans="1:10" s="33" customFormat="1" ht="13.5" customHeight="1" x14ac:dyDescent="0.2">
      <c r="A300" s="44">
        <v>53131608</v>
      </c>
      <c r="B300" s="45" t="str">
        <f t="shared" ca="1" si="10"/>
        <v>Jabones</v>
      </c>
      <c r="C300" s="44" t="s">
        <v>72</v>
      </c>
      <c r="D300" s="44">
        <v>40</v>
      </c>
      <c r="E300" s="56">
        <v>1168.2</v>
      </c>
      <c r="F300" s="48">
        <f t="shared" ca="1" si="11"/>
        <v>46728</v>
      </c>
      <c r="G300" s="51"/>
      <c r="H300" s="51"/>
      <c r="I300" s="51"/>
      <c r="J300" s="51"/>
    </row>
    <row r="301" spans="1:10" s="33" customFormat="1" ht="13.5" customHeight="1" x14ac:dyDescent="0.2">
      <c r="A301" s="44">
        <v>12352104</v>
      </c>
      <c r="B301" s="45" t="str">
        <f t="shared" ca="1" si="10"/>
        <v>Alcoholes o sus sustitutos</v>
      </c>
      <c r="C301" s="44" t="s">
        <v>72</v>
      </c>
      <c r="D301" s="44">
        <v>50</v>
      </c>
      <c r="E301" s="56">
        <v>1622.5</v>
      </c>
      <c r="F301" s="48">
        <f t="shared" ca="1" si="11"/>
        <v>81125</v>
      </c>
      <c r="G301" s="51"/>
      <c r="H301" s="51"/>
      <c r="I301" s="51"/>
      <c r="J301" s="51"/>
    </row>
    <row r="302" spans="1:10" s="33" customFormat="1" ht="13.5" customHeight="1" x14ac:dyDescent="0.2">
      <c r="A302" s="44">
        <v>15121806</v>
      </c>
      <c r="B302" s="45" t="str">
        <f t="shared" ca="1" si="10"/>
        <v>Aceites penetrantes</v>
      </c>
      <c r="C302" s="44" t="s">
        <v>46</v>
      </c>
      <c r="D302" s="44">
        <v>90</v>
      </c>
      <c r="E302" s="56">
        <v>778.8</v>
      </c>
      <c r="F302" s="48">
        <f t="shared" ca="1" si="11"/>
        <v>70092</v>
      </c>
      <c r="G302" s="51"/>
      <c r="H302" s="51"/>
      <c r="I302" s="51"/>
      <c r="J302" s="51"/>
    </row>
    <row r="303" spans="1:10" s="33" customFormat="1" ht="13.5" customHeight="1" x14ac:dyDescent="0.2">
      <c r="A303" s="44">
        <v>53131608</v>
      </c>
      <c r="B303" s="45" t="str">
        <f t="shared" ca="1" si="10"/>
        <v>Jabones</v>
      </c>
      <c r="C303" s="44" t="s">
        <v>55</v>
      </c>
      <c r="D303" s="44">
        <v>80</v>
      </c>
      <c r="E303" s="56">
        <v>623.04</v>
      </c>
      <c r="F303" s="48">
        <f t="shared" ca="1" si="11"/>
        <v>49843.199999999997</v>
      </c>
      <c r="G303" s="51"/>
      <c r="H303" s="51"/>
      <c r="I303" s="51"/>
      <c r="J303" s="51"/>
    </row>
    <row r="304" spans="1:10" s="33" customFormat="1" ht="13.5" customHeight="1" x14ac:dyDescent="0.2">
      <c r="A304" s="44">
        <v>53131626</v>
      </c>
      <c r="B304" s="45" t="str">
        <f t="shared" ca="1" si="10"/>
        <v>Desinfectante de manos</v>
      </c>
      <c r="C304" s="44" t="s">
        <v>72</v>
      </c>
      <c r="D304" s="44">
        <v>60</v>
      </c>
      <c r="E304" s="56">
        <v>1921.04</v>
      </c>
      <c r="F304" s="48">
        <f t="shared" ca="1" si="11"/>
        <v>115262.39999999999</v>
      </c>
      <c r="G304" s="51"/>
      <c r="H304" s="51"/>
      <c r="I304" s="51"/>
      <c r="J304" s="51"/>
    </row>
    <row r="305" spans="1:10" s="33" customFormat="1" ht="13.5" customHeight="1" x14ac:dyDescent="0.2">
      <c r="A305" s="44">
        <v>47131831</v>
      </c>
      <c r="B305" s="45" t="str">
        <f t="shared" ca="1" si="10"/>
        <v>Ácido muriático</v>
      </c>
      <c r="C305" s="44" t="s">
        <v>72</v>
      </c>
      <c r="D305" s="44">
        <v>80</v>
      </c>
      <c r="E305" s="56">
        <v>590.59</v>
      </c>
      <c r="F305" s="48">
        <f t="shared" ca="1" si="11"/>
        <v>47247.200000000004</v>
      </c>
      <c r="G305" s="51"/>
      <c r="H305" s="51"/>
      <c r="I305" s="51"/>
      <c r="J305" s="51"/>
    </row>
    <row r="306" spans="1:10" s="33" customFormat="1" ht="13.5" customHeight="1" x14ac:dyDescent="0.2">
      <c r="A306" s="44">
        <v>46181504</v>
      </c>
      <c r="B306" s="45" t="str">
        <f t="shared" ca="1" si="10"/>
        <v>Guantes de protección</v>
      </c>
      <c r="C306" s="44" t="s">
        <v>68</v>
      </c>
      <c r="D306" s="44">
        <v>30</v>
      </c>
      <c r="E306" s="56">
        <v>2531.1</v>
      </c>
      <c r="F306" s="48">
        <f t="shared" ca="1" si="11"/>
        <v>75933</v>
      </c>
      <c r="G306" s="51"/>
      <c r="H306" s="51"/>
      <c r="I306" s="51"/>
      <c r="J306" s="51"/>
    </row>
    <row r="307" spans="1:10" s="33" customFormat="1" ht="13.5" customHeight="1" x14ac:dyDescent="0.2">
      <c r="A307" s="44">
        <v>14111704</v>
      </c>
      <c r="B307" s="45" t="str">
        <f t="shared" ca="1" si="10"/>
        <v>Papel higiénico</v>
      </c>
      <c r="C307" s="44" t="s">
        <v>55</v>
      </c>
      <c r="D307" s="44">
        <v>85</v>
      </c>
      <c r="E307" s="56">
        <v>1427.8</v>
      </c>
      <c r="F307" s="48">
        <f t="shared" ca="1" si="11"/>
        <v>121363</v>
      </c>
      <c r="G307" s="51"/>
      <c r="H307" s="51"/>
      <c r="I307" s="51"/>
      <c r="J307" s="51"/>
    </row>
    <row r="308" spans="1:10" s="33" customFormat="1" ht="13.5" customHeight="1" x14ac:dyDescent="0.2">
      <c r="A308" s="44">
        <v>14111703</v>
      </c>
      <c r="B308" s="45" t="str">
        <f t="shared" ca="1" si="10"/>
        <v>Toallas de papel</v>
      </c>
      <c r="C308" s="44" t="s">
        <v>55</v>
      </c>
      <c r="D308" s="44">
        <v>85</v>
      </c>
      <c r="E308" s="56">
        <v>1233.0999999999999</v>
      </c>
      <c r="F308" s="48">
        <f t="shared" ca="1" si="11"/>
        <v>104813.49999999999</v>
      </c>
      <c r="G308" s="51"/>
      <c r="H308" s="51"/>
      <c r="I308" s="51"/>
      <c r="J308" s="51"/>
    </row>
    <row r="309" spans="1:10" s="33" customFormat="1" ht="13.5" customHeight="1" x14ac:dyDescent="0.2">
      <c r="A309" s="44">
        <v>47131803</v>
      </c>
      <c r="B309" s="45" t="str">
        <f t="shared" ca="1" si="10"/>
        <v>Desinfectantes para uso doméstico</v>
      </c>
      <c r="C309" s="44" t="s">
        <v>46</v>
      </c>
      <c r="D309" s="44">
        <v>80</v>
      </c>
      <c r="E309" s="56">
        <v>1843.16</v>
      </c>
      <c r="F309" s="48">
        <f t="shared" ca="1" si="11"/>
        <v>147452.80000000002</v>
      </c>
      <c r="G309" s="51"/>
      <c r="H309" s="51"/>
      <c r="I309" s="51"/>
      <c r="J309" s="51"/>
    </row>
    <row r="310" spans="1:10" s="33" customFormat="1" ht="13.5" customHeight="1" x14ac:dyDescent="0.2">
      <c r="A310" s="44">
        <v>14111705</v>
      </c>
      <c r="B310" s="45" t="str">
        <f t="shared" ca="1" si="10"/>
        <v>Servilletas de papel</v>
      </c>
      <c r="C310" s="44" t="s">
        <v>46</v>
      </c>
      <c r="D310" s="44">
        <v>85</v>
      </c>
      <c r="E310" s="56">
        <v>1635.48</v>
      </c>
      <c r="F310" s="48">
        <f t="shared" ca="1" si="11"/>
        <v>139015.79999999999</v>
      </c>
      <c r="G310" s="51"/>
      <c r="H310" s="51"/>
      <c r="I310" s="51"/>
      <c r="J310" s="51"/>
    </row>
    <row r="311" spans="1:10" s="33" customFormat="1" ht="13.5" customHeight="1" x14ac:dyDescent="0.2">
      <c r="A311" s="44">
        <v>24111503</v>
      </c>
      <c r="B311" s="45" t="str">
        <f t="shared" ca="1" si="10"/>
        <v>Bolsas plásticas</v>
      </c>
      <c r="C311" s="44" t="s">
        <v>46</v>
      </c>
      <c r="D311" s="44">
        <v>60</v>
      </c>
      <c r="E311" s="56">
        <v>1233.0999999999999</v>
      </c>
      <c r="F311" s="48">
        <f t="shared" ca="1" si="11"/>
        <v>73986</v>
      </c>
      <c r="G311" s="51"/>
      <c r="H311" s="51"/>
      <c r="I311" s="51"/>
      <c r="J311" s="51"/>
    </row>
    <row r="312" spans="1:10" s="33" customFormat="1" ht="13.5" customHeight="1" x14ac:dyDescent="0.2">
      <c r="A312" s="44">
        <v>24111503</v>
      </c>
      <c r="B312" s="45" t="str">
        <f t="shared" ca="1" si="10"/>
        <v>Bolsas plásticas</v>
      </c>
      <c r="C312" s="44" t="s">
        <v>46</v>
      </c>
      <c r="D312" s="44">
        <v>60</v>
      </c>
      <c r="E312" s="56">
        <v>908.6</v>
      </c>
      <c r="F312" s="48">
        <f t="shared" ca="1" si="11"/>
        <v>54516</v>
      </c>
      <c r="G312" s="51"/>
      <c r="H312" s="51"/>
      <c r="I312" s="51"/>
      <c r="J312" s="51"/>
    </row>
    <row r="313" spans="1:10" s="33" customFormat="1" ht="13.5" customHeight="1" x14ac:dyDescent="0.2">
      <c r="A313" s="44">
        <v>47131706</v>
      </c>
      <c r="B313" s="45" t="str">
        <f t="shared" ca="1" si="10"/>
        <v>Dispensadores de ambientadores</v>
      </c>
      <c r="C313" s="44" t="s">
        <v>67</v>
      </c>
      <c r="D313" s="44">
        <v>30</v>
      </c>
      <c r="E313" s="56">
        <v>3374.8</v>
      </c>
      <c r="F313" s="48">
        <f t="shared" ca="1" si="11"/>
        <v>101244</v>
      </c>
      <c r="G313" s="51"/>
      <c r="H313" s="51"/>
      <c r="I313" s="51"/>
      <c r="J313" s="51"/>
    </row>
    <row r="314" spans="1:10" s="33" customFormat="1" ht="13.5" customHeight="1" x14ac:dyDescent="0.2">
      <c r="A314" s="44">
        <v>47131608</v>
      </c>
      <c r="B314" s="45" t="str">
        <f t="shared" ca="1" si="10"/>
        <v>Cepillos de baño</v>
      </c>
      <c r="C314" s="44" t="s">
        <v>46</v>
      </c>
      <c r="D314" s="44">
        <v>80</v>
      </c>
      <c r="E314" s="56">
        <v>155.76</v>
      </c>
      <c r="F314" s="48">
        <f t="shared" ca="1" si="11"/>
        <v>12460.8</v>
      </c>
      <c r="G314" s="51"/>
      <c r="H314" s="51"/>
      <c r="I314" s="51"/>
      <c r="J314" s="51"/>
    </row>
    <row r="315" spans="1:10" s="33" customFormat="1" ht="13.5" customHeight="1" x14ac:dyDescent="0.2">
      <c r="A315" s="44">
        <v>47131618</v>
      </c>
      <c r="B315" s="45" t="str">
        <f t="shared" ca="1" si="10"/>
        <v>Traperos húmedos</v>
      </c>
      <c r="C315" s="44" t="s">
        <v>46</v>
      </c>
      <c r="D315" s="44">
        <v>80</v>
      </c>
      <c r="E315" s="56">
        <v>343.97</v>
      </c>
      <c r="F315" s="48">
        <f t="shared" ca="1" si="11"/>
        <v>27517.600000000002</v>
      </c>
      <c r="G315" s="51"/>
      <c r="H315" s="51"/>
      <c r="I315" s="51"/>
      <c r="J315" s="51"/>
    </row>
    <row r="316" spans="1:10" s="33" customFormat="1" ht="13.5" customHeight="1" x14ac:dyDescent="0.2">
      <c r="A316" s="44">
        <v>47131611</v>
      </c>
      <c r="B316" s="45" t="str">
        <f t="shared" ca="1" si="10"/>
        <v>Recogedor de basura</v>
      </c>
      <c r="C316" s="44" t="s">
        <v>46</v>
      </c>
      <c r="D316" s="44">
        <v>80</v>
      </c>
      <c r="E316" s="56">
        <v>233.64</v>
      </c>
      <c r="F316" s="48">
        <f t="shared" ca="1" si="11"/>
        <v>18691.199999999997</v>
      </c>
      <c r="G316" s="51"/>
      <c r="H316" s="51"/>
      <c r="I316" s="51"/>
      <c r="J316" s="51"/>
    </row>
    <row r="317" spans="1:10" s="33" customFormat="1" ht="13.5" customHeight="1" x14ac:dyDescent="0.2">
      <c r="A317" s="44">
        <v>27112003</v>
      </c>
      <c r="B317" s="45" t="str">
        <f t="shared" ca="1" si="10"/>
        <v>Rastrillos</v>
      </c>
      <c r="C317" s="44" t="s">
        <v>46</v>
      </c>
      <c r="D317" s="44">
        <v>25</v>
      </c>
      <c r="E317" s="56">
        <v>590.59</v>
      </c>
      <c r="F317" s="48">
        <f t="shared" ca="1" si="11"/>
        <v>14764.75</v>
      </c>
      <c r="G317" s="51"/>
      <c r="H317" s="51"/>
      <c r="I317" s="51"/>
      <c r="J317" s="51"/>
    </row>
    <row r="318" spans="1:10" s="33" customFormat="1" ht="13.5" customHeight="1" x14ac:dyDescent="0.2">
      <c r="A318" s="44">
        <v>47121702</v>
      </c>
      <c r="B318" s="45" t="str">
        <f t="shared" ca="1" si="10"/>
        <v>Contenedores de desperdicios o revestimientos rígidos</v>
      </c>
      <c r="C318" s="44" t="s">
        <v>46</v>
      </c>
      <c r="D318" s="44">
        <v>40</v>
      </c>
      <c r="E318" s="56">
        <v>1077.3399999999999</v>
      </c>
      <c r="F318" s="48">
        <f t="shared" ca="1" si="11"/>
        <v>43093.599999999999</v>
      </c>
      <c r="G318" s="51"/>
      <c r="H318" s="51"/>
      <c r="I318" s="51"/>
      <c r="J318" s="51"/>
    </row>
    <row r="319" spans="1:10" s="33" customFormat="1" ht="13.5" customHeight="1" x14ac:dyDescent="0.2">
      <c r="A319" s="44">
        <v>47121702</v>
      </c>
      <c r="B319" s="45" t="str">
        <f t="shared" ca="1" si="10"/>
        <v>Contenedores de desperdicios o revestimientos rígidos</v>
      </c>
      <c r="C319" s="44" t="s">
        <v>46</v>
      </c>
      <c r="D319" s="44">
        <v>20</v>
      </c>
      <c r="E319" s="56">
        <v>2401.3000000000002</v>
      </c>
      <c r="F319" s="48">
        <f t="shared" ca="1" si="11"/>
        <v>48026</v>
      </c>
      <c r="G319" s="51"/>
      <c r="H319" s="51"/>
      <c r="I319" s="51"/>
      <c r="J319" s="51"/>
    </row>
    <row r="320" spans="1:10" s="33" customFormat="1" ht="13.5" customHeight="1" x14ac:dyDescent="0.2">
      <c r="A320" s="44">
        <v>47121702</v>
      </c>
      <c r="B320" s="45" t="str">
        <f t="shared" ca="1" si="10"/>
        <v>Contenedores de desperdicios o revestimientos rígidos</v>
      </c>
      <c r="C320" s="44" t="s">
        <v>46</v>
      </c>
      <c r="D320" s="44">
        <v>50</v>
      </c>
      <c r="E320" s="56">
        <v>1038.4000000000001</v>
      </c>
      <c r="F320" s="48">
        <f t="shared" ca="1" si="11"/>
        <v>51920.000000000007</v>
      </c>
      <c r="G320" s="51"/>
      <c r="H320" s="51"/>
      <c r="I320" s="51"/>
      <c r="J320" s="51"/>
    </row>
    <row r="321" spans="1:10" s="33" customFormat="1" ht="13.5" customHeight="1" x14ac:dyDescent="0.2">
      <c r="A321" s="44">
        <v>47121804</v>
      </c>
      <c r="B321" s="45" t="str">
        <f t="shared" ca="1" si="10"/>
        <v>Baldes para limpieza</v>
      </c>
      <c r="C321" s="44" t="s">
        <v>46</v>
      </c>
      <c r="D321" s="44">
        <v>50</v>
      </c>
      <c r="E321" s="56">
        <v>454.3</v>
      </c>
      <c r="F321" s="48">
        <f t="shared" ca="1" si="11"/>
        <v>22715</v>
      </c>
      <c r="G321" s="51"/>
      <c r="H321" s="51"/>
      <c r="I321" s="51"/>
      <c r="J321" s="51"/>
    </row>
    <row r="322" spans="1:10" s="33" customFormat="1" ht="13.5" customHeight="1" x14ac:dyDescent="0.2">
      <c r="A322" s="44">
        <v>47121804</v>
      </c>
      <c r="B322" s="45" t="str">
        <f t="shared" ca="1" si="10"/>
        <v>Baldes para limpieza</v>
      </c>
      <c r="C322" s="44" t="s">
        <v>46</v>
      </c>
      <c r="D322" s="44">
        <v>20</v>
      </c>
      <c r="E322" s="56">
        <v>2466.1999999999998</v>
      </c>
      <c r="F322" s="48">
        <f t="shared" ca="1" si="11"/>
        <v>49324</v>
      </c>
      <c r="G322" s="51"/>
      <c r="H322" s="51"/>
      <c r="I322" s="51"/>
      <c r="J322" s="51"/>
    </row>
    <row r="323" spans="1:10" s="33" customFormat="1" ht="13.5" customHeight="1" x14ac:dyDescent="0.2">
      <c r="A323" s="44">
        <v>39101612</v>
      </c>
      <c r="B323" s="45" t="str">
        <f t="shared" ca="1" si="10"/>
        <v>Lámparas incandescentes</v>
      </c>
      <c r="C323" s="44" t="s">
        <v>68</v>
      </c>
      <c r="D323" s="44">
        <v>80</v>
      </c>
      <c r="E323" s="56">
        <v>2271.5</v>
      </c>
      <c r="F323" s="48">
        <f t="shared" ca="1" si="11"/>
        <v>181720</v>
      </c>
      <c r="G323" s="51"/>
      <c r="H323" s="51"/>
      <c r="I323" s="51"/>
      <c r="J323" s="51"/>
    </row>
    <row r="324" spans="1:10" s="33" customFormat="1" ht="13.5" customHeight="1" x14ac:dyDescent="0.2">
      <c r="A324" s="44">
        <v>14111705</v>
      </c>
      <c r="B324" s="45" t="str">
        <f t="shared" ca="1" si="10"/>
        <v>Servilletas de papel</v>
      </c>
      <c r="C324" s="44" t="s">
        <v>55</v>
      </c>
      <c r="D324" s="44">
        <v>50</v>
      </c>
      <c r="E324" s="56">
        <v>272.58</v>
      </c>
      <c r="F324" s="48">
        <f t="shared" ca="1" si="11"/>
        <v>13629</v>
      </c>
      <c r="G324" s="51"/>
      <c r="H324" s="51"/>
      <c r="I324" s="51"/>
      <c r="J324" s="51"/>
    </row>
    <row r="325" spans="1:10" s="33" customFormat="1" ht="13.5" customHeight="1" x14ac:dyDescent="0.2">
      <c r="A325" s="44">
        <v>48101919</v>
      </c>
      <c r="B325" s="45" t="str">
        <f t="shared" ca="1" si="10"/>
        <v>Vasos o tazas o tazones (mugs) o tapas de contenedores para servicio de comidas</v>
      </c>
      <c r="C325" s="44" t="s">
        <v>55</v>
      </c>
      <c r="D325" s="44">
        <v>120</v>
      </c>
      <c r="E325" s="56">
        <v>116.82</v>
      </c>
      <c r="F325" s="48">
        <f t="shared" ca="1" si="11"/>
        <v>14018.4</v>
      </c>
      <c r="G325" s="51"/>
      <c r="H325" s="51"/>
      <c r="I325" s="51"/>
      <c r="J325" s="51"/>
    </row>
    <row r="326" spans="1:10" s="33" customFormat="1" ht="14.1" customHeight="1" x14ac:dyDescent="0.2">
      <c r="A326" s="51"/>
      <c r="B326" s="51"/>
      <c r="C326" s="51"/>
      <c r="D326" s="51"/>
      <c r="E326" s="49" t="s">
        <v>47</v>
      </c>
      <c r="F326" s="50">
        <f ca="1">SUM(Table315[MONTO TOTAL ESTIMADO])</f>
        <v>2425605.0500000003</v>
      </c>
      <c r="G326" s="51"/>
      <c r="H326" s="51" t="str">
        <f>C281</f>
        <v>Bienes</v>
      </c>
      <c r="I326" s="51" t="str">
        <f>E281</f>
        <v>Sí</v>
      </c>
      <c r="J326" s="51" t="str">
        <f>D281</f>
        <v>Comparacion de Precios</v>
      </c>
    </row>
    <row r="327" spans="1:10" s="33" customFormat="1" ht="14.1" customHeight="1" thickBot="1" x14ac:dyDescent="0.3"/>
    <row r="328" spans="1:10" s="33" customFormat="1" ht="33.75" customHeight="1" thickBot="1" x14ac:dyDescent="0.25">
      <c r="A328" s="34" t="s">
        <v>18</v>
      </c>
      <c r="B328" s="34" t="s">
        <v>19</v>
      </c>
      <c r="C328" s="34" t="s">
        <v>20</v>
      </c>
      <c r="D328" s="34" t="s">
        <v>21</v>
      </c>
      <c r="E328" s="34" t="s">
        <v>22</v>
      </c>
      <c r="F328" s="34" t="s">
        <v>23</v>
      </c>
      <c r="G328" s="51"/>
      <c r="H328" s="51"/>
      <c r="I328" s="51"/>
      <c r="J328" s="51"/>
    </row>
    <row r="329" spans="1:10" s="33" customFormat="1" ht="13.5" customHeight="1" thickBot="1" x14ac:dyDescent="0.25">
      <c r="A329" s="35" t="s">
        <v>74</v>
      </c>
      <c r="B329" s="35" t="s">
        <v>57</v>
      </c>
      <c r="C329" s="35" t="s">
        <v>26</v>
      </c>
      <c r="D329" s="35" t="s">
        <v>58</v>
      </c>
      <c r="E329" s="35" t="s">
        <v>54</v>
      </c>
      <c r="F329" s="35"/>
      <c r="G329" s="51"/>
      <c r="H329" s="51"/>
      <c r="I329" s="51"/>
      <c r="J329" s="51"/>
    </row>
    <row r="330" spans="1:10" s="33" customFormat="1" ht="14.1" customHeight="1" thickBot="1" x14ac:dyDescent="0.25">
      <c r="A330" s="36" t="s">
        <v>29</v>
      </c>
      <c r="B330" s="37" t="s">
        <v>30</v>
      </c>
      <c r="C330" s="52">
        <v>45040</v>
      </c>
      <c r="D330" s="36" t="s">
        <v>31</v>
      </c>
      <c r="E330" s="37" t="s">
        <v>32</v>
      </c>
      <c r="F330" s="35" t="s">
        <v>33</v>
      </c>
      <c r="G330" s="51"/>
      <c r="H330" s="51"/>
      <c r="I330" s="51"/>
      <c r="J330" s="51"/>
    </row>
    <row r="331" spans="1:10" s="33" customFormat="1" ht="14.1" customHeight="1" thickBot="1" x14ac:dyDescent="0.25">
      <c r="A331" s="41"/>
      <c r="B331" s="37" t="s">
        <v>34</v>
      </c>
      <c r="C331" s="53">
        <f>IF(C330="","",IF(AND(MONTH(C330)&gt;=1,MONTH(C330)&lt;=3),1,IF(AND(MONTH(C330)&gt;=4,MONTH(C330)&lt;=6),2,IF(AND(MONTH(C330)&gt;=7,MONTH(C330)&lt;=9),3,4))))</f>
        <v>2</v>
      </c>
      <c r="D331" s="41"/>
      <c r="E331" s="37" t="s">
        <v>35</v>
      </c>
      <c r="F331" s="35" t="s">
        <v>36</v>
      </c>
      <c r="G331" s="51"/>
      <c r="H331" s="51"/>
      <c r="I331" s="51"/>
      <c r="J331" s="51"/>
    </row>
    <row r="332" spans="1:10" s="33" customFormat="1" ht="14.1" customHeight="1" thickBot="1" x14ac:dyDescent="0.25">
      <c r="A332" s="41"/>
      <c r="B332" s="37" t="s">
        <v>37</v>
      </c>
      <c r="C332" s="52">
        <v>45044</v>
      </c>
      <c r="D332" s="41"/>
      <c r="E332" s="37" t="s">
        <v>38</v>
      </c>
      <c r="F332" s="35" t="s">
        <v>36</v>
      </c>
      <c r="G332" s="51"/>
      <c r="H332" s="51"/>
      <c r="I332" s="51"/>
      <c r="J332" s="51"/>
    </row>
    <row r="333" spans="1:10" s="33" customFormat="1" ht="14.1" customHeight="1" thickBot="1" x14ac:dyDescent="0.25">
      <c r="A333" s="41"/>
      <c r="B333" s="37" t="s">
        <v>34</v>
      </c>
      <c r="C333" s="53">
        <f>IF(C332="","",IF(AND(MONTH(C332)&gt;=1,MONTH(C332)&lt;=3),1,IF(AND(MONTH(C332)&gt;=4,MONTH(C332)&lt;=6),2,IF(AND(MONTH(C332)&gt;=7,MONTH(C332)&lt;=9),3,4))))</f>
        <v>2</v>
      </c>
      <c r="D333" s="41"/>
      <c r="E333" s="37" t="s">
        <v>39</v>
      </c>
      <c r="F333" s="35" t="s">
        <v>36</v>
      </c>
      <c r="G333" s="51"/>
      <c r="H333" s="51"/>
      <c r="I333" s="51"/>
      <c r="J333" s="51"/>
    </row>
    <row r="334" spans="1:10" s="33" customFormat="1" ht="14.1" customHeight="1" thickBot="1" x14ac:dyDescent="0.25">
      <c r="A334" s="51"/>
      <c r="B334" s="51"/>
      <c r="C334" s="51"/>
      <c r="D334" s="51"/>
      <c r="E334" s="51"/>
      <c r="F334" s="51"/>
      <c r="G334" s="51"/>
      <c r="H334" s="51"/>
      <c r="I334" s="51"/>
      <c r="J334" s="51"/>
    </row>
    <row r="335" spans="1:10" s="33" customFormat="1" ht="14.1" customHeight="1" thickBot="1" x14ac:dyDescent="0.25">
      <c r="A335" s="43" t="s">
        <v>40</v>
      </c>
      <c r="B335" s="43" t="s">
        <v>41</v>
      </c>
      <c r="C335" s="43" t="s">
        <v>42</v>
      </c>
      <c r="D335" s="43" t="s">
        <v>43</v>
      </c>
      <c r="E335" s="43" t="s">
        <v>44</v>
      </c>
      <c r="F335" s="43" t="s">
        <v>45</v>
      </c>
      <c r="G335" s="51"/>
      <c r="H335" s="51"/>
      <c r="I335" s="51"/>
      <c r="J335" s="51"/>
    </row>
    <row r="336" spans="1:10" s="33" customFormat="1" ht="13.5" customHeight="1" x14ac:dyDescent="0.2">
      <c r="A336" s="44">
        <v>42121601</v>
      </c>
      <c r="B336" s="45" t="str">
        <f t="shared" ref="B336:B359" ca="1" si="12">IFERROR(INDEX(UNSPSCDes,MATCH(INDIRECT(ADDRESS(ROW(),COLUMN()-1,4)),UNSPSCCode,0)),"")</f>
        <v>Productos gastrointestinales para uso veterinario</v>
      </c>
      <c r="C336" s="45" t="s">
        <v>46</v>
      </c>
      <c r="D336" s="45">
        <v>10</v>
      </c>
      <c r="E336" s="48">
        <v>99.12</v>
      </c>
      <c r="F336" s="48">
        <f t="shared" ref="F336:F359" ca="1" si="13">INDIRECT(ADDRESS(ROW(),COLUMN()-2,4))*INDIRECT(ADDRESS(ROW(),COLUMN()-1,4))</f>
        <v>991.2</v>
      </c>
      <c r="G336" s="51"/>
      <c r="H336" s="51"/>
      <c r="I336" s="51"/>
      <c r="J336" s="51"/>
    </row>
    <row r="337" spans="1:10" s="33" customFormat="1" ht="13.5" customHeight="1" x14ac:dyDescent="0.2">
      <c r="A337" s="44">
        <v>42121601</v>
      </c>
      <c r="B337" s="45" t="str">
        <f t="shared" ca="1" si="12"/>
        <v>Productos gastrointestinales para uso veterinario</v>
      </c>
      <c r="C337" s="45" t="s">
        <v>46</v>
      </c>
      <c r="D337" s="45">
        <v>375</v>
      </c>
      <c r="E337" s="48">
        <v>212.4</v>
      </c>
      <c r="F337" s="48">
        <f t="shared" ca="1" si="13"/>
        <v>79650</v>
      </c>
      <c r="G337" s="51"/>
      <c r="H337" s="51"/>
      <c r="I337" s="51"/>
      <c r="J337" s="51"/>
    </row>
    <row r="338" spans="1:10" s="33" customFormat="1" ht="13.5" customHeight="1" x14ac:dyDescent="0.2">
      <c r="A338" s="44">
        <v>42121601</v>
      </c>
      <c r="B338" s="45" t="str">
        <f t="shared" ca="1" si="12"/>
        <v>Productos gastrointestinales para uso veterinario</v>
      </c>
      <c r="C338" s="45" t="s">
        <v>46</v>
      </c>
      <c r="D338" s="45">
        <v>36</v>
      </c>
      <c r="E338" s="48">
        <v>5852.8</v>
      </c>
      <c r="F338" s="48">
        <f t="shared" ca="1" si="13"/>
        <v>210700.80000000002</v>
      </c>
      <c r="G338" s="51"/>
      <c r="H338" s="51"/>
      <c r="I338" s="51"/>
      <c r="J338" s="51"/>
    </row>
    <row r="339" spans="1:10" s="33" customFormat="1" ht="13.5" customHeight="1" x14ac:dyDescent="0.2">
      <c r="A339" s="44">
        <v>42121601</v>
      </c>
      <c r="B339" s="45" t="str">
        <f t="shared" ca="1" si="12"/>
        <v>Productos gastrointestinales para uso veterinario</v>
      </c>
      <c r="C339" s="45" t="s">
        <v>46</v>
      </c>
      <c r="D339" s="45">
        <v>3</v>
      </c>
      <c r="E339" s="48">
        <v>1947</v>
      </c>
      <c r="F339" s="48">
        <f t="shared" ca="1" si="13"/>
        <v>5841</v>
      </c>
      <c r="G339" s="51"/>
      <c r="H339" s="51"/>
      <c r="I339" s="51"/>
      <c r="J339" s="51"/>
    </row>
    <row r="340" spans="1:10" s="33" customFormat="1" ht="13.5" customHeight="1" x14ac:dyDescent="0.2">
      <c r="A340" s="44">
        <v>42121601</v>
      </c>
      <c r="B340" s="45" t="str">
        <f t="shared" ca="1" si="12"/>
        <v>Productos gastrointestinales para uso veterinario</v>
      </c>
      <c r="C340" s="45" t="s">
        <v>46</v>
      </c>
      <c r="D340" s="45">
        <v>1</v>
      </c>
      <c r="E340" s="48">
        <v>1640.2</v>
      </c>
      <c r="F340" s="48">
        <f t="shared" ca="1" si="13"/>
        <v>1640.2</v>
      </c>
      <c r="G340" s="51"/>
      <c r="H340" s="51"/>
      <c r="I340" s="51"/>
      <c r="J340" s="51"/>
    </row>
    <row r="341" spans="1:10" s="33" customFormat="1" ht="13.5" customHeight="1" x14ac:dyDescent="0.2">
      <c r="A341" s="44">
        <v>42121601</v>
      </c>
      <c r="B341" s="45" t="str">
        <f t="shared" ca="1" si="12"/>
        <v>Productos gastrointestinales para uso veterinario</v>
      </c>
      <c r="C341" s="45" t="s">
        <v>46</v>
      </c>
      <c r="D341" s="45">
        <v>10</v>
      </c>
      <c r="E341" s="48">
        <v>99.12</v>
      </c>
      <c r="F341" s="48">
        <f t="shared" ca="1" si="13"/>
        <v>991.2</v>
      </c>
      <c r="G341" s="51"/>
      <c r="H341" s="51"/>
      <c r="I341" s="51"/>
      <c r="J341" s="51"/>
    </row>
    <row r="342" spans="1:10" s="33" customFormat="1" ht="13.5" customHeight="1" x14ac:dyDescent="0.2">
      <c r="A342" s="44">
        <v>42121601</v>
      </c>
      <c r="B342" s="45" t="str">
        <f t="shared" ca="1" si="12"/>
        <v>Productos gastrointestinales para uso veterinario</v>
      </c>
      <c r="C342" s="45" t="s">
        <v>46</v>
      </c>
      <c r="D342" s="45">
        <v>30</v>
      </c>
      <c r="E342" s="48">
        <v>99.12</v>
      </c>
      <c r="F342" s="48">
        <f t="shared" ca="1" si="13"/>
        <v>2973.6000000000004</v>
      </c>
      <c r="G342" s="51"/>
      <c r="H342" s="51"/>
      <c r="I342" s="51"/>
      <c r="J342" s="51"/>
    </row>
    <row r="343" spans="1:10" s="33" customFormat="1" ht="13.5" customHeight="1" x14ac:dyDescent="0.2">
      <c r="A343" s="44">
        <v>42121601</v>
      </c>
      <c r="B343" s="45" t="str">
        <f t="shared" ca="1" si="12"/>
        <v>Productos gastrointestinales para uso veterinario</v>
      </c>
      <c r="C343" s="45" t="s">
        <v>46</v>
      </c>
      <c r="D343" s="45">
        <v>21</v>
      </c>
      <c r="E343" s="48">
        <v>2478</v>
      </c>
      <c r="F343" s="48">
        <f t="shared" ca="1" si="13"/>
        <v>52038</v>
      </c>
      <c r="G343" s="51"/>
      <c r="H343" s="51"/>
      <c r="I343" s="51"/>
      <c r="J343" s="51"/>
    </row>
    <row r="344" spans="1:10" s="33" customFormat="1" ht="13.5" customHeight="1" x14ac:dyDescent="0.2">
      <c r="A344" s="44">
        <v>42121601</v>
      </c>
      <c r="B344" s="45" t="str">
        <f t="shared" ca="1" si="12"/>
        <v>Productos gastrointestinales para uso veterinario</v>
      </c>
      <c r="C344" s="45" t="s">
        <v>46</v>
      </c>
      <c r="D344" s="45">
        <v>1</v>
      </c>
      <c r="E344" s="48">
        <v>1699.2</v>
      </c>
      <c r="F344" s="48">
        <f t="shared" ca="1" si="13"/>
        <v>1699.2</v>
      </c>
      <c r="G344" s="51"/>
      <c r="H344" s="51"/>
      <c r="I344" s="51"/>
      <c r="J344" s="51"/>
    </row>
    <row r="345" spans="1:10" s="33" customFormat="1" ht="13.5" customHeight="1" x14ac:dyDescent="0.2">
      <c r="A345" s="44">
        <v>42121601</v>
      </c>
      <c r="B345" s="45" t="str">
        <f t="shared" ca="1" si="12"/>
        <v>Productos gastrointestinales para uso veterinario</v>
      </c>
      <c r="C345" s="45" t="s">
        <v>46</v>
      </c>
      <c r="D345" s="45">
        <v>10</v>
      </c>
      <c r="E345" s="48">
        <v>1557.6</v>
      </c>
      <c r="F345" s="48">
        <f t="shared" ca="1" si="13"/>
        <v>15576</v>
      </c>
      <c r="G345" s="51"/>
      <c r="H345" s="51"/>
      <c r="I345" s="51"/>
      <c r="J345" s="51"/>
    </row>
    <row r="346" spans="1:10" s="33" customFormat="1" ht="13.5" customHeight="1" x14ac:dyDescent="0.2">
      <c r="A346" s="44">
        <v>42121601</v>
      </c>
      <c r="B346" s="45" t="str">
        <f t="shared" ca="1" si="12"/>
        <v>Productos gastrointestinales para uso veterinario</v>
      </c>
      <c r="C346" s="45" t="s">
        <v>46</v>
      </c>
      <c r="D346" s="45">
        <v>3</v>
      </c>
      <c r="E346" s="48">
        <v>1557.6</v>
      </c>
      <c r="F346" s="48">
        <f t="shared" ca="1" si="13"/>
        <v>4672.7999999999993</v>
      </c>
      <c r="G346" s="51"/>
      <c r="H346" s="51"/>
      <c r="I346" s="51"/>
      <c r="J346" s="51"/>
    </row>
    <row r="347" spans="1:10" s="33" customFormat="1" ht="13.5" customHeight="1" x14ac:dyDescent="0.2">
      <c r="A347" s="44">
        <v>42121601</v>
      </c>
      <c r="B347" s="45" t="str">
        <f t="shared" ca="1" si="12"/>
        <v>Productos gastrointestinales para uso veterinario</v>
      </c>
      <c r="C347" s="45" t="s">
        <v>46</v>
      </c>
      <c r="D347" s="45">
        <v>9</v>
      </c>
      <c r="E347" s="48">
        <v>1557.6</v>
      </c>
      <c r="F347" s="48">
        <f t="shared" ca="1" si="13"/>
        <v>14018.4</v>
      </c>
      <c r="G347" s="51"/>
      <c r="H347" s="51"/>
      <c r="I347" s="51"/>
      <c r="J347" s="51"/>
    </row>
    <row r="348" spans="1:10" s="33" customFormat="1" ht="13.5" customHeight="1" x14ac:dyDescent="0.2">
      <c r="A348" s="44">
        <v>42121601</v>
      </c>
      <c r="B348" s="45" t="str">
        <f t="shared" ca="1" si="12"/>
        <v>Productos gastrointestinales para uso veterinario</v>
      </c>
      <c r="C348" s="45" t="s">
        <v>46</v>
      </c>
      <c r="D348" s="45">
        <v>10</v>
      </c>
      <c r="E348" s="48">
        <v>1557.6</v>
      </c>
      <c r="F348" s="48">
        <f t="shared" ca="1" si="13"/>
        <v>15576</v>
      </c>
      <c r="G348" s="51"/>
      <c r="H348" s="51"/>
      <c r="I348" s="51"/>
      <c r="J348" s="51"/>
    </row>
    <row r="349" spans="1:10" s="33" customFormat="1" ht="13.5" customHeight="1" x14ac:dyDescent="0.2">
      <c r="A349" s="44">
        <v>42121601</v>
      </c>
      <c r="B349" s="45" t="str">
        <f t="shared" ca="1" si="12"/>
        <v>Productos gastrointestinales para uso veterinario</v>
      </c>
      <c r="C349" s="45" t="s">
        <v>46</v>
      </c>
      <c r="D349" s="45">
        <v>2</v>
      </c>
      <c r="E349" s="48">
        <v>2773</v>
      </c>
      <c r="F349" s="48">
        <f t="shared" ca="1" si="13"/>
        <v>5546</v>
      </c>
      <c r="G349" s="51"/>
      <c r="H349" s="51"/>
      <c r="I349" s="51"/>
      <c r="J349" s="51"/>
    </row>
    <row r="350" spans="1:10" s="33" customFormat="1" ht="13.5" customHeight="1" x14ac:dyDescent="0.2">
      <c r="A350" s="44">
        <v>42121601</v>
      </c>
      <c r="B350" s="45" t="str">
        <f t="shared" ca="1" si="12"/>
        <v>Productos gastrointestinales para uso veterinario</v>
      </c>
      <c r="C350" s="45" t="s">
        <v>46</v>
      </c>
      <c r="D350" s="45">
        <v>2</v>
      </c>
      <c r="E350" s="48">
        <v>2147.6</v>
      </c>
      <c r="F350" s="48">
        <f t="shared" ca="1" si="13"/>
        <v>4295.2</v>
      </c>
      <c r="G350" s="51"/>
      <c r="H350" s="51"/>
      <c r="I350" s="51"/>
      <c r="J350" s="51"/>
    </row>
    <row r="351" spans="1:10" s="33" customFormat="1" ht="13.5" customHeight="1" x14ac:dyDescent="0.2">
      <c r="A351" s="44">
        <v>42121601</v>
      </c>
      <c r="B351" s="45" t="str">
        <f t="shared" ca="1" si="12"/>
        <v>Productos gastrointestinales para uso veterinario</v>
      </c>
      <c r="C351" s="45" t="s">
        <v>46</v>
      </c>
      <c r="D351" s="45">
        <v>2</v>
      </c>
      <c r="E351" s="48">
        <v>2336.4</v>
      </c>
      <c r="F351" s="48">
        <f t="shared" ca="1" si="13"/>
        <v>4672.8</v>
      </c>
      <c r="G351" s="51"/>
      <c r="H351" s="51"/>
      <c r="I351" s="51"/>
      <c r="J351" s="51"/>
    </row>
    <row r="352" spans="1:10" s="33" customFormat="1" ht="13.5" customHeight="1" x14ac:dyDescent="0.2">
      <c r="A352" s="44">
        <v>42121601</v>
      </c>
      <c r="B352" s="45" t="str">
        <f t="shared" ca="1" si="12"/>
        <v>Productos gastrointestinales para uso veterinario</v>
      </c>
      <c r="C352" s="45" t="s">
        <v>46</v>
      </c>
      <c r="D352" s="45">
        <v>3</v>
      </c>
      <c r="E352" s="48">
        <v>778.8</v>
      </c>
      <c r="F352" s="48">
        <f t="shared" ca="1" si="13"/>
        <v>2336.3999999999996</v>
      </c>
      <c r="G352" s="51"/>
      <c r="H352" s="51"/>
      <c r="I352" s="51"/>
      <c r="J352" s="51"/>
    </row>
    <row r="353" spans="1:10" s="33" customFormat="1" ht="13.5" customHeight="1" x14ac:dyDescent="0.2">
      <c r="A353" s="44">
        <v>42121601</v>
      </c>
      <c r="B353" s="45" t="str">
        <f t="shared" ca="1" si="12"/>
        <v>Productos gastrointestinales para uso veterinario</v>
      </c>
      <c r="C353" s="45" t="s">
        <v>46</v>
      </c>
      <c r="D353" s="45">
        <v>5</v>
      </c>
      <c r="E353" s="48">
        <v>778.8</v>
      </c>
      <c r="F353" s="48">
        <f t="shared" ca="1" si="13"/>
        <v>3894</v>
      </c>
      <c r="G353" s="51"/>
      <c r="H353" s="51"/>
      <c r="I353" s="51"/>
      <c r="J353" s="51"/>
    </row>
    <row r="354" spans="1:10" s="33" customFormat="1" ht="13.5" customHeight="1" x14ac:dyDescent="0.2">
      <c r="A354" s="44">
        <v>42121601</v>
      </c>
      <c r="B354" s="45" t="str">
        <f t="shared" ca="1" si="12"/>
        <v>Productos gastrointestinales para uso veterinario</v>
      </c>
      <c r="C354" s="45" t="s">
        <v>46</v>
      </c>
      <c r="D354" s="45">
        <v>1</v>
      </c>
      <c r="E354" s="48">
        <v>7221.6</v>
      </c>
      <c r="F354" s="48">
        <f t="shared" ca="1" si="13"/>
        <v>7221.6</v>
      </c>
      <c r="G354" s="51"/>
      <c r="H354" s="51"/>
      <c r="I354" s="51"/>
      <c r="J354" s="51"/>
    </row>
    <row r="355" spans="1:10" s="33" customFormat="1" ht="13.5" customHeight="1" x14ac:dyDescent="0.2">
      <c r="A355" s="44">
        <v>42121601</v>
      </c>
      <c r="B355" s="45" t="str">
        <f t="shared" ca="1" si="12"/>
        <v>Productos gastrointestinales para uso veterinario</v>
      </c>
      <c r="C355" s="45" t="s">
        <v>46</v>
      </c>
      <c r="D355" s="45">
        <v>1</v>
      </c>
      <c r="E355" s="48">
        <v>2152.3200000000002</v>
      </c>
      <c r="F355" s="48">
        <f t="shared" ca="1" si="13"/>
        <v>2152.3200000000002</v>
      </c>
      <c r="G355" s="51"/>
      <c r="H355" s="51"/>
      <c r="I355" s="51"/>
      <c r="J355" s="51"/>
    </row>
    <row r="356" spans="1:10" s="33" customFormat="1" ht="13.5" customHeight="1" x14ac:dyDescent="0.2">
      <c r="A356" s="44">
        <v>42121601</v>
      </c>
      <c r="B356" s="45" t="str">
        <f t="shared" ca="1" si="12"/>
        <v>Productos gastrointestinales para uso veterinario</v>
      </c>
      <c r="C356" s="45" t="s">
        <v>46</v>
      </c>
      <c r="D356" s="45">
        <v>3</v>
      </c>
      <c r="E356" s="48">
        <v>1781.8</v>
      </c>
      <c r="F356" s="48">
        <f t="shared" ca="1" si="13"/>
        <v>5345.4</v>
      </c>
      <c r="G356" s="51"/>
      <c r="H356" s="51"/>
      <c r="I356" s="51"/>
      <c r="J356" s="51"/>
    </row>
    <row r="357" spans="1:10" s="33" customFormat="1" ht="13.5" customHeight="1" x14ac:dyDescent="0.2">
      <c r="A357" s="44">
        <v>42121601</v>
      </c>
      <c r="B357" s="45" t="str">
        <f t="shared" ca="1" si="12"/>
        <v>Productos gastrointestinales para uso veterinario</v>
      </c>
      <c r="C357" s="45" t="s">
        <v>46</v>
      </c>
      <c r="D357" s="45">
        <v>20</v>
      </c>
      <c r="E357" s="48">
        <v>590</v>
      </c>
      <c r="F357" s="48">
        <f t="shared" ca="1" si="13"/>
        <v>11800</v>
      </c>
      <c r="G357" s="51"/>
      <c r="H357" s="51"/>
      <c r="I357" s="51"/>
      <c r="J357" s="51"/>
    </row>
    <row r="358" spans="1:10" s="33" customFormat="1" ht="13.5" customHeight="1" x14ac:dyDescent="0.2">
      <c r="A358" s="44">
        <v>42121601</v>
      </c>
      <c r="B358" s="45" t="str">
        <f t="shared" ca="1" si="12"/>
        <v>Productos gastrointestinales para uso veterinario</v>
      </c>
      <c r="C358" s="45" t="s">
        <v>46</v>
      </c>
      <c r="D358" s="45">
        <v>4</v>
      </c>
      <c r="E358" s="48">
        <v>13216</v>
      </c>
      <c r="F358" s="48">
        <f t="shared" ca="1" si="13"/>
        <v>52864</v>
      </c>
      <c r="G358" s="51"/>
      <c r="H358" s="51"/>
      <c r="I358" s="51"/>
      <c r="J358" s="51"/>
    </row>
    <row r="359" spans="1:10" s="33" customFormat="1" ht="13.5" customHeight="1" x14ac:dyDescent="0.2">
      <c r="A359" s="44">
        <v>42121601</v>
      </c>
      <c r="B359" s="45" t="str">
        <f t="shared" ca="1" si="12"/>
        <v>Productos gastrointestinales para uso veterinario</v>
      </c>
      <c r="C359" s="45" t="s">
        <v>46</v>
      </c>
      <c r="D359" s="45">
        <v>20</v>
      </c>
      <c r="E359" s="48">
        <v>2336.4</v>
      </c>
      <c r="F359" s="48">
        <f t="shared" ca="1" si="13"/>
        <v>46728</v>
      </c>
      <c r="G359" s="51"/>
      <c r="H359" s="51"/>
      <c r="I359" s="51"/>
      <c r="J359" s="51"/>
    </row>
    <row r="360" spans="1:10" s="33" customFormat="1" ht="14.1" customHeight="1" x14ac:dyDescent="0.2">
      <c r="A360" s="51"/>
      <c r="B360" s="51"/>
      <c r="C360" s="51"/>
      <c r="D360" s="51"/>
      <c r="E360" s="49" t="s">
        <v>47</v>
      </c>
      <c r="F360" s="50">
        <f ca="1">SUM(Table316[MONTO TOTAL ESTIMADO])</f>
        <v>553224.12000000011</v>
      </c>
      <c r="G360" s="51"/>
      <c r="H360" s="51" t="str">
        <f>C329</f>
        <v>Bienes</v>
      </c>
      <c r="I360" s="51" t="str">
        <f>E329</f>
        <v>Sí</v>
      </c>
      <c r="J360" s="51" t="str">
        <f>D329</f>
        <v>Compras Menores</v>
      </c>
    </row>
    <row r="361" spans="1:10" s="33" customFormat="1" ht="14.1" customHeight="1" thickBot="1" x14ac:dyDescent="0.3"/>
    <row r="362" spans="1:10" s="33" customFormat="1" ht="33.75" customHeight="1" thickBot="1" x14ac:dyDescent="0.25">
      <c r="A362" s="34" t="s">
        <v>18</v>
      </c>
      <c r="B362" s="34" t="s">
        <v>19</v>
      </c>
      <c r="C362" s="34" t="s">
        <v>20</v>
      </c>
      <c r="D362" s="34" t="s">
        <v>21</v>
      </c>
      <c r="E362" s="34" t="s">
        <v>22</v>
      </c>
      <c r="F362" s="34" t="s">
        <v>23</v>
      </c>
      <c r="G362" s="51"/>
      <c r="H362" s="51"/>
      <c r="I362" s="51"/>
      <c r="J362" s="51"/>
    </row>
    <row r="363" spans="1:10" s="33" customFormat="1" ht="13.5" customHeight="1" thickBot="1" x14ac:dyDescent="0.25">
      <c r="A363" s="35" t="s">
        <v>75</v>
      </c>
      <c r="B363" s="35" t="s">
        <v>76</v>
      </c>
      <c r="C363" s="35" t="s">
        <v>50</v>
      </c>
      <c r="D363" s="35" t="s">
        <v>77</v>
      </c>
      <c r="E363" s="35" t="s">
        <v>54</v>
      </c>
      <c r="F363" s="35"/>
      <c r="G363" s="51"/>
      <c r="H363" s="51"/>
      <c r="I363" s="51"/>
      <c r="J363" s="51"/>
    </row>
    <row r="364" spans="1:10" s="33" customFormat="1" ht="14.1" customHeight="1" thickBot="1" x14ac:dyDescent="0.25">
      <c r="A364" s="36" t="s">
        <v>29</v>
      </c>
      <c r="B364" s="37" t="s">
        <v>30</v>
      </c>
      <c r="C364" s="52">
        <v>45009</v>
      </c>
      <c r="D364" s="36" t="s">
        <v>31</v>
      </c>
      <c r="E364" s="37" t="s">
        <v>32</v>
      </c>
      <c r="F364" s="35" t="s">
        <v>33</v>
      </c>
      <c r="G364" s="51"/>
      <c r="H364" s="51"/>
      <c r="I364" s="51"/>
      <c r="J364" s="51"/>
    </row>
    <row r="365" spans="1:10" s="33" customFormat="1" ht="14.1" customHeight="1" thickBot="1" x14ac:dyDescent="0.25">
      <c r="A365" s="41"/>
      <c r="B365" s="37" t="s">
        <v>34</v>
      </c>
      <c r="C365" s="53">
        <f>IF(C364="","",IF(AND(MONTH(C364)&gt;=1,MONTH(C364)&lt;=3),1,IF(AND(MONTH(C364)&gt;=4,MONTH(C364)&lt;=6),2,IF(AND(MONTH(C364)&gt;=7,MONTH(C364)&lt;=9),3,4))))</f>
        <v>1</v>
      </c>
      <c r="D365" s="41"/>
      <c r="E365" s="37" t="s">
        <v>35</v>
      </c>
      <c r="F365" s="35" t="s">
        <v>36</v>
      </c>
      <c r="G365" s="51"/>
      <c r="H365" s="51"/>
      <c r="I365" s="51"/>
      <c r="J365" s="51"/>
    </row>
    <row r="366" spans="1:10" s="33" customFormat="1" ht="14.1" customHeight="1" thickBot="1" x14ac:dyDescent="0.25">
      <c r="A366" s="41"/>
      <c r="B366" s="37" t="s">
        <v>37</v>
      </c>
      <c r="C366" s="52">
        <v>45009</v>
      </c>
      <c r="D366" s="41"/>
      <c r="E366" s="37" t="s">
        <v>38</v>
      </c>
      <c r="F366" s="35" t="s">
        <v>36</v>
      </c>
      <c r="G366" s="51"/>
      <c r="H366" s="51"/>
      <c r="I366" s="51"/>
      <c r="J366" s="51"/>
    </row>
    <row r="367" spans="1:10" s="33" customFormat="1" ht="14.1" customHeight="1" thickBot="1" x14ac:dyDescent="0.25">
      <c r="A367" s="41"/>
      <c r="B367" s="37" t="s">
        <v>34</v>
      </c>
      <c r="C367" s="53">
        <f>IF(C366="","",IF(AND(MONTH(C366)&gt;=1,MONTH(C366)&lt;=3),1,IF(AND(MONTH(C366)&gt;=4,MONTH(C366)&lt;=6),2,IF(AND(MONTH(C366)&gt;=7,MONTH(C366)&lt;=9),3,4))))</f>
        <v>1</v>
      </c>
      <c r="D367" s="41"/>
      <c r="E367" s="37" t="s">
        <v>39</v>
      </c>
      <c r="F367" s="35" t="s">
        <v>36</v>
      </c>
      <c r="G367" s="51"/>
      <c r="H367" s="51"/>
      <c r="I367" s="51"/>
      <c r="J367" s="51"/>
    </row>
    <row r="368" spans="1:10" s="33" customFormat="1" ht="14.1" customHeight="1" thickBot="1" x14ac:dyDescent="0.25">
      <c r="A368" s="51"/>
      <c r="B368" s="51"/>
      <c r="C368" s="51"/>
      <c r="D368" s="51"/>
      <c r="E368" s="51"/>
      <c r="F368" s="51"/>
      <c r="G368" s="51"/>
      <c r="H368" s="51"/>
      <c r="I368" s="51"/>
      <c r="J368" s="51"/>
    </row>
    <row r="369" spans="1:10" s="33" customFormat="1" ht="14.1" customHeight="1" thickBot="1" x14ac:dyDescent="0.25">
      <c r="A369" s="43" t="s">
        <v>40</v>
      </c>
      <c r="B369" s="43" t="s">
        <v>41</v>
      </c>
      <c r="C369" s="43" t="s">
        <v>42</v>
      </c>
      <c r="D369" s="43" t="s">
        <v>43</v>
      </c>
      <c r="E369" s="43" t="s">
        <v>44</v>
      </c>
      <c r="F369" s="43" t="s">
        <v>45</v>
      </c>
      <c r="G369" s="51"/>
      <c r="H369" s="51"/>
      <c r="I369" s="51"/>
      <c r="J369" s="51"/>
    </row>
    <row r="370" spans="1:10" s="33" customFormat="1" ht="13.5" customHeight="1" x14ac:dyDescent="0.2">
      <c r="A370" s="44">
        <v>70122009</v>
      </c>
      <c r="B370" s="45" t="str">
        <f ca="1">IFERROR(INDEX(UNSPSCDes,MATCH(INDIRECT(ADDRESS(ROW(),COLUMN()-1,4)),UNSPSCCode,0)),"")</f>
        <v>Servicios hospitalarios para animales</v>
      </c>
      <c r="C370" s="44" t="s">
        <v>46</v>
      </c>
      <c r="D370" s="44">
        <v>1</v>
      </c>
      <c r="E370" s="47">
        <v>85000</v>
      </c>
      <c r="F370" s="48">
        <f ca="1">INDIRECT(ADDRESS(ROW(),COLUMN()-2,4))*INDIRECT(ADDRESS(ROW(),COLUMN()-1,4))</f>
        <v>85000</v>
      </c>
      <c r="G370" s="51"/>
      <c r="H370" s="51"/>
      <c r="I370" s="51"/>
      <c r="J370" s="51"/>
    </row>
    <row r="371" spans="1:10" s="33" customFormat="1" ht="14.1" customHeight="1" x14ac:dyDescent="0.2">
      <c r="A371" s="51"/>
      <c r="B371" s="51"/>
      <c r="C371" s="51"/>
      <c r="D371" s="51"/>
      <c r="E371" s="49" t="s">
        <v>47</v>
      </c>
      <c r="F371" s="50">
        <f ca="1">SUM(Table314[MONTO TOTAL ESTIMADO])</f>
        <v>85000</v>
      </c>
      <c r="G371" s="51"/>
      <c r="H371" s="51" t="str">
        <f>C363</f>
        <v>Servicios</v>
      </c>
      <c r="I371" s="51" t="str">
        <f>E363</f>
        <v>Sí</v>
      </c>
      <c r="J371" s="51" t="str">
        <f>D363</f>
        <v>Compras por debajo del Umbral</v>
      </c>
    </row>
    <row r="372" spans="1:10" s="33" customFormat="1" ht="14.1" customHeight="1" thickBot="1" x14ac:dyDescent="0.3"/>
    <row r="373" spans="1:10" s="33" customFormat="1" ht="33.75" customHeight="1" thickBot="1" x14ac:dyDescent="0.25">
      <c r="A373" s="34" t="s">
        <v>18</v>
      </c>
      <c r="B373" s="34" t="s">
        <v>19</v>
      </c>
      <c r="C373" s="34" t="s">
        <v>20</v>
      </c>
      <c r="D373" s="34" t="s">
        <v>21</v>
      </c>
      <c r="E373" s="34" t="s">
        <v>22</v>
      </c>
      <c r="F373" s="34" t="s">
        <v>23</v>
      </c>
      <c r="G373" s="51"/>
      <c r="H373" s="51"/>
      <c r="I373" s="51"/>
      <c r="J373" s="51"/>
    </row>
    <row r="374" spans="1:10" s="33" customFormat="1" ht="13.5" customHeight="1" thickBot="1" x14ac:dyDescent="0.25">
      <c r="A374" s="35" t="s">
        <v>78</v>
      </c>
      <c r="B374" s="35" t="s">
        <v>79</v>
      </c>
      <c r="C374" s="35" t="s">
        <v>26</v>
      </c>
      <c r="D374" s="35" t="s">
        <v>58</v>
      </c>
      <c r="E374" s="35" t="s">
        <v>54</v>
      </c>
      <c r="F374" s="35"/>
      <c r="G374" s="51"/>
      <c r="H374" s="51"/>
      <c r="I374" s="51"/>
      <c r="J374" s="51"/>
    </row>
    <row r="375" spans="1:10" s="33" customFormat="1" ht="14.1" customHeight="1" thickBot="1" x14ac:dyDescent="0.25">
      <c r="A375" s="36" t="s">
        <v>29</v>
      </c>
      <c r="B375" s="37" t="s">
        <v>30</v>
      </c>
      <c r="C375" s="52">
        <v>45215</v>
      </c>
      <c r="D375" s="36" t="s">
        <v>31</v>
      </c>
      <c r="E375" s="37" t="s">
        <v>32</v>
      </c>
      <c r="F375" s="35" t="s">
        <v>33</v>
      </c>
      <c r="G375" s="51"/>
      <c r="H375" s="51"/>
      <c r="I375" s="51"/>
      <c r="J375" s="51"/>
    </row>
    <row r="376" spans="1:10" s="33" customFormat="1" ht="14.1" customHeight="1" thickBot="1" x14ac:dyDescent="0.25">
      <c r="A376" s="41"/>
      <c r="B376" s="37" t="s">
        <v>34</v>
      </c>
      <c r="C376" s="53">
        <f>IF(C375="","",IF(AND(MONTH(C375)&gt;=1,MONTH(C375)&lt;=3),1,IF(AND(MONTH(C375)&gt;=4,MONTH(C375)&lt;=6),2,IF(AND(MONTH(C375)&gt;=7,MONTH(C375)&lt;=9),3,4))))</f>
        <v>4</v>
      </c>
      <c r="D376" s="41"/>
      <c r="E376" s="37" t="s">
        <v>35</v>
      </c>
      <c r="F376" s="35" t="s">
        <v>36</v>
      </c>
      <c r="G376" s="51"/>
      <c r="H376" s="51"/>
      <c r="I376" s="51"/>
      <c r="J376" s="51"/>
    </row>
    <row r="377" spans="1:10" s="33" customFormat="1" ht="14.1" customHeight="1" thickBot="1" x14ac:dyDescent="0.25">
      <c r="A377" s="41"/>
      <c r="B377" s="37" t="s">
        <v>37</v>
      </c>
      <c r="C377" s="52">
        <v>45219</v>
      </c>
      <c r="D377" s="41"/>
      <c r="E377" s="37" t="s">
        <v>38</v>
      </c>
      <c r="F377" s="35" t="s">
        <v>36</v>
      </c>
      <c r="G377" s="51"/>
      <c r="H377" s="51"/>
      <c r="I377" s="51"/>
      <c r="J377" s="51"/>
    </row>
    <row r="378" spans="1:10" s="33" customFormat="1" ht="14.1" customHeight="1" thickBot="1" x14ac:dyDescent="0.25">
      <c r="A378" s="41"/>
      <c r="B378" s="37" t="s">
        <v>34</v>
      </c>
      <c r="C378" s="53">
        <f>IF(C377="","",IF(AND(MONTH(C377)&gt;=1,MONTH(C377)&lt;=3),1,IF(AND(MONTH(C377)&gt;=4,MONTH(C377)&lt;=6),2,IF(AND(MONTH(C377)&gt;=7,MONTH(C377)&lt;=9),3,4))))</f>
        <v>4</v>
      </c>
      <c r="D378" s="41"/>
      <c r="E378" s="37" t="s">
        <v>39</v>
      </c>
      <c r="F378" s="35" t="s">
        <v>36</v>
      </c>
      <c r="G378" s="51"/>
      <c r="H378" s="51"/>
      <c r="I378" s="51"/>
      <c r="J378" s="51"/>
    </row>
    <row r="379" spans="1:10" s="33" customFormat="1" ht="14.1" customHeight="1" thickBot="1" x14ac:dyDescent="0.25">
      <c r="A379" s="51"/>
      <c r="B379" s="51"/>
      <c r="C379" s="51"/>
      <c r="D379" s="51"/>
      <c r="E379" s="51"/>
      <c r="F379" s="51"/>
      <c r="G379" s="51"/>
      <c r="H379" s="51"/>
      <c r="I379" s="51"/>
      <c r="J379" s="51"/>
    </row>
    <row r="380" spans="1:10" s="33" customFormat="1" ht="14.1" customHeight="1" thickBot="1" x14ac:dyDescent="0.25">
      <c r="A380" s="43" t="s">
        <v>40</v>
      </c>
      <c r="B380" s="43" t="s">
        <v>41</v>
      </c>
      <c r="C380" s="43" t="s">
        <v>42</v>
      </c>
      <c r="D380" s="43" t="s">
        <v>43</v>
      </c>
      <c r="E380" s="43" t="s">
        <v>44</v>
      </c>
      <c r="F380" s="43" t="s">
        <v>45</v>
      </c>
      <c r="G380" s="51"/>
      <c r="H380" s="51"/>
      <c r="I380" s="51"/>
      <c r="J380" s="51"/>
    </row>
    <row r="381" spans="1:10" s="33" customFormat="1" ht="13.5" customHeight="1" x14ac:dyDescent="0.2">
      <c r="A381" s="44">
        <v>42121601</v>
      </c>
      <c r="B381" s="45" t="str">
        <f t="shared" ref="B381:B404" ca="1" si="14">IFERROR(INDEX(UNSPSCDes,MATCH(INDIRECT(ADDRESS(ROW(),COLUMN()-1,4)),UNSPSCCode,0)),"")</f>
        <v>Productos gastrointestinales para uso veterinario</v>
      </c>
      <c r="C381" s="45" t="s">
        <v>46</v>
      </c>
      <c r="D381" s="45">
        <v>10</v>
      </c>
      <c r="E381" s="48">
        <v>99.12</v>
      </c>
      <c r="F381" s="48">
        <f t="shared" ref="F381:F404" ca="1" si="15">INDIRECT(ADDRESS(ROW(),COLUMN()-2,4))*INDIRECT(ADDRESS(ROW(),COLUMN()-1,4))</f>
        <v>991.2</v>
      </c>
      <c r="G381" s="51"/>
      <c r="H381" s="51"/>
      <c r="I381" s="51"/>
      <c r="J381" s="51"/>
    </row>
    <row r="382" spans="1:10" s="33" customFormat="1" ht="13.5" customHeight="1" x14ac:dyDescent="0.2">
      <c r="A382" s="44">
        <v>42121601</v>
      </c>
      <c r="B382" s="45" t="str">
        <f t="shared" ca="1" si="14"/>
        <v>Productos gastrointestinales para uso veterinario</v>
      </c>
      <c r="C382" s="45" t="s">
        <v>46</v>
      </c>
      <c r="D382" s="45">
        <v>375</v>
      </c>
      <c r="E382" s="48">
        <v>212.4</v>
      </c>
      <c r="F382" s="48">
        <f t="shared" ca="1" si="15"/>
        <v>79650</v>
      </c>
      <c r="G382" s="51"/>
      <c r="H382" s="51"/>
      <c r="I382" s="51"/>
      <c r="J382" s="51"/>
    </row>
    <row r="383" spans="1:10" s="33" customFormat="1" ht="13.5" customHeight="1" x14ac:dyDescent="0.2">
      <c r="A383" s="44">
        <v>42121601</v>
      </c>
      <c r="B383" s="45" t="str">
        <f t="shared" ca="1" si="14"/>
        <v>Productos gastrointestinales para uso veterinario</v>
      </c>
      <c r="C383" s="45" t="s">
        <v>46</v>
      </c>
      <c r="D383" s="45">
        <v>36</v>
      </c>
      <c r="E383" s="48">
        <v>5852.8</v>
      </c>
      <c r="F383" s="48">
        <f t="shared" ca="1" si="15"/>
        <v>210700.80000000002</v>
      </c>
      <c r="G383" s="51"/>
      <c r="H383" s="51"/>
      <c r="I383" s="51"/>
      <c r="J383" s="51"/>
    </row>
    <row r="384" spans="1:10" s="33" customFormat="1" ht="13.5" customHeight="1" x14ac:dyDescent="0.2">
      <c r="A384" s="44">
        <v>42121601</v>
      </c>
      <c r="B384" s="45" t="str">
        <f t="shared" ca="1" si="14"/>
        <v>Productos gastrointestinales para uso veterinario</v>
      </c>
      <c r="C384" s="45" t="s">
        <v>46</v>
      </c>
      <c r="D384" s="45">
        <v>3</v>
      </c>
      <c r="E384" s="48">
        <v>1947</v>
      </c>
      <c r="F384" s="48">
        <f t="shared" ca="1" si="15"/>
        <v>5841</v>
      </c>
      <c r="G384" s="51"/>
      <c r="H384" s="51"/>
      <c r="I384" s="51"/>
      <c r="J384" s="51"/>
    </row>
    <row r="385" spans="1:10" s="33" customFormat="1" ht="13.5" customHeight="1" x14ac:dyDescent="0.2">
      <c r="A385" s="44">
        <v>42121601</v>
      </c>
      <c r="B385" s="45" t="str">
        <f t="shared" ca="1" si="14"/>
        <v>Productos gastrointestinales para uso veterinario</v>
      </c>
      <c r="C385" s="45" t="s">
        <v>46</v>
      </c>
      <c r="D385" s="45">
        <v>1</v>
      </c>
      <c r="E385" s="48">
        <v>1640.2</v>
      </c>
      <c r="F385" s="48">
        <f t="shared" ca="1" si="15"/>
        <v>1640.2</v>
      </c>
      <c r="G385" s="51"/>
      <c r="H385" s="51"/>
      <c r="I385" s="51"/>
      <c r="J385" s="51"/>
    </row>
    <row r="386" spans="1:10" s="33" customFormat="1" ht="13.5" customHeight="1" x14ac:dyDescent="0.2">
      <c r="A386" s="44">
        <v>42121601</v>
      </c>
      <c r="B386" s="45" t="str">
        <f t="shared" ca="1" si="14"/>
        <v>Productos gastrointestinales para uso veterinario</v>
      </c>
      <c r="C386" s="45" t="s">
        <v>46</v>
      </c>
      <c r="D386" s="45">
        <v>10</v>
      </c>
      <c r="E386" s="48">
        <v>99.12</v>
      </c>
      <c r="F386" s="48">
        <f t="shared" ca="1" si="15"/>
        <v>991.2</v>
      </c>
      <c r="G386" s="51"/>
      <c r="H386" s="51"/>
      <c r="I386" s="51"/>
      <c r="J386" s="51"/>
    </row>
    <row r="387" spans="1:10" s="33" customFormat="1" ht="13.5" customHeight="1" x14ac:dyDescent="0.2">
      <c r="A387" s="44">
        <v>42121601</v>
      </c>
      <c r="B387" s="45" t="str">
        <f t="shared" ca="1" si="14"/>
        <v>Productos gastrointestinales para uso veterinario</v>
      </c>
      <c r="C387" s="45" t="s">
        <v>46</v>
      </c>
      <c r="D387" s="45">
        <v>30</v>
      </c>
      <c r="E387" s="48">
        <v>99.12</v>
      </c>
      <c r="F387" s="48">
        <f t="shared" ca="1" si="15"/>
        <v>2973.6000000000004</v>
      </c>
      <c r="G387" s="51"/>
      <c r="H387" s="51"/>
      <c r="I387" s="51"/>
      <c r="J387" s="51"/>
    </row>
    <row r="388" spans="1:10" s="33" customFormat="1" ht="13.5" customHeight="1" x14ac:dyDescent="0.2">
      <c r="A388" s="44">
        <v>42121601</v>
      </c>
      <c r="B388" s="45" t="str">
        <f t="shared" ca="1" si="14"/>
        <v>Productos gastrointestinales para uso veterinario</v>
      </c>
      <c r="C388" s="45" t="s">
        <v>46</v>
      </c>
      <c r="D388" s="45">
        <v>21</v>
      </c>
      <c r="E388" s="48">
        <v>2478</v>
      </c>
      <c r="F388" s="48">
        <f t="shared" ca="1" si="15"/>
        <v>52038</v>
      </c>
      <c r="G388" s="51"/>
      <c r="H388" s="51"/>
      <c r="I388" s="51"/>
      <c r="J388" s="51"/>
    </row>
    <row r="389" spans="1:10" s="33" customFormat="1" ht="13.5" customHeight="1" x14ac:dyDescent="0.2">
      <c r="A389" s="44">
        <v>42121601</v>
      </c>
      <c r="B389" s="45" t="str">
        <f t="shared" ca="1" si="14"/>
        <v>Productos gastrointestinales para uso veterinario</v>
      </c>
      <c r="C389" s="45" t="s">
        <v>46</v>
      </c>
      <c r="D389" s="45">
        <v>1</v>
      </c>
      <c r="E389" s="48">
        <v>1699.2</v>
      </c>
      <c r="F389" s="48">
        <f t="shared" ca="1" si="15"/>
        <v>1699.2</v>
      </c>
      <c r="G389" s="51"/>
      <c r="H389" s="51"/>
      <c r="I389" s="51"/>
      <c r="J389" s="51"/>
    </row>
    <row r="390" spans="1:10" s="33" customFormat="1" ht="13.5" customHeight="1" x14ac:dyDescent="0.2">
      <c r="A390" s="44">
        <v>42121601</v>
      </c>
      <c r="B390" s="45" t="str">
        <f t="shared" ca="1" si="14"/>
        <v>Productos gastrointestinales para uso veterinario</v>
      </c>
      <c r="C390" s="45" t="s">
        <v>46</v>
      </c>
      <c r="D390" s="45">
        <v>10</v>
      </c>
      <c r="E390" s="48">
        <v>1557.6</v>
      </c>
      <c r="F390" s="48">
        <f t="shared" ca="1" si="15"/>
        <v>15576</v>
      </c>
      <c r="G390" s="51"/>
      <c r="H390" s="51"/>
      <c r="I390" s="51"/>
      <c r="J390" s="51"/>
    </row>
    <row r="391" spans="1:10" s="33" customFormat="1" ht="13.5" customHeight="1" x14ac:dyDescent="0.2">
      <c r="A391" s="44">
        <v>42121601</v>
      </c>
      <c r="B391" s="45" t="str">
        <f t="shared" ca="1" si="14"/>
        <v>Productos gastrointestinales para uso veterinario</v>
      </c>
      <c r="C391" s="45" t="s">
        <v>46</v>
      </c>
      <c r="D391" s="45">
        <v>3</v>
      </c>
      <c r="E391" s="48">
        <v>1557.6</v>
      </c>
      <c r="F391" s="48">
        <f t="shared" ca="1" si="15"/>
        <v>4672.7999999999993</v>
      </c>
      <c r="G391" s="51"/>
      <c r="H391" s="51"/>
      <c r="I391" s="51"/>
      <c r="J391" s="51"/>
    </row>
    <row r="392" spans="1:10" s="33" customFormat="1" ht="13.5" customHeight="1" x14ac:dyDescent="0.2">
      <c r="A392" s="44">
        <v>42121601</v>
      </c>
      <c r="B392" s="45" t="str">
        <f t="shared" ca="1" si="14"/>
        <v>Productos gastrointestinales para uso veterinario</v>
      </c>
      <c r="C392" s="45" t="s">
        <v>46</v>
      </c>
      <c r="D392" s="45">
        <v>9</v>
      </c>
      <c r="E392" s="48">
        <v>1557.6</v>
      </c>
      <c r="F392" s="48">
        <f t="shared" ca="1" si="15"/>
        <v>14018.4</v>
      </c>
      <c r="G392" s="51"/>
      <c r="H392" s="51"/>
      <c r="I392" s="51"/>
      <c r="J392" s="51"/>
    </row>
    <row r="393" spans="1:10" s="33" customFormat="1" ht="13.5" customHeight="1" x14ac:dyDescent="0.2">
      <c r="A393" s="44">
        <v>42121601</v>
      </c>
      <c r="B393" s="45" t="str">
        <f t="shared" ca="1" si="14"/>
        <v>Productos gastrointestinales para uso veterinario</v>
      </c>
      <c r="C393" s="45" t="s">
        <v>46</v>
      </c>
      <c r="D393" s="45">
        <v>10</v>
      </c>
      <c r="E393" s="48">
        <v>1557.6</v>
      </c>
      <c r="F393" s="48">
        <f t="shared" ca="1" si="15"/>
        <v>15576</v>
      </c>
      <c r="G393" s="51"/>
      <c r="H393" s="51"/>
      <c r="I393" s="51"/>
      <c r="J393" s="51"/>
    </row>
    <row r="394" spans="1:10" s="33" customFormat="1" ht="13.5" customHeight="1" x14ac:dyDescent="0.2">
      <c r="A394" s="44">
        <v>42121601</v>
      </c>
      <c r="B394" s="45" t="str">
        <f t="shared" ca="1" si="14"/>
        <v>Productos gastrointestinales para uso veterinario</v>
      </c>
      <c r="C394" s="45" t="s">
        <v>46</v>
      </c>
      <c r="D394" s="45">
        <v>2</v>
      </c>
      <c r="E394" s="48">
        <v>2773</v>
      </c>
      <c r="F394" s="48">
        <f t="shared" ca="1" si="15"/>
        <v>5546</v>
      </c>
      <c r="G394" s="51"/>
      <c r="H394" s="51"/>
      <c r="I394" s="51"/>
      <c r="J394" s="51"/>
    </row>
    <row r="395" spans="1:10" s="33" customFormat="1" ht="13.5" customHeight="1" x14ac:dyDescent="0.2">
      <c r="A395" s="44">
        <v>42121601</v>
      </c>
      <c r="B395" s="45" t="str">
        <f t="shared" ca="1" si="14"/>
        <v>Productos gastrointestinales para uso veterinario</v>
      </c>
      <c r="C395" s="45" t="s">
        <v>46</v>
      </c>
      <c r="D395" s="45">
        <v>2</v>
      </c>
      <c r="E395" s="48">
        <v>2147.6</v>
      </c>
      <c r="F395" s="48">
        <f t="shared" ca="1" si="15"/>
        <v>4295.2</v>
      </c>
      <c r="G395" s="51"/>
      <c r="H395" s="51"/>
      <c r="I395" s="51"/>
      <c r="J395" s="51"/>
    </row>
    <row r="396" spans="1:10" s="33" customFormat="1" ht="13.5" customHeight="1" x14ac:dyDescent="0.2">
      <c r="A396" s="44">
        <v>42121601</v>
      </c>
      <c r="B396" s="45" t="str">
        <f t="shared" ca="1" si="14"/>
        <v>Productos gastrointestinales para uso veterinario</v>
      </c>
      <c r="C396" s="45" t="s">
        <v>46</v>
      </c>
      <c r="D396" s="45">
        <v>2</v>
      </c>
      <c r="E396" s="48">
        <v>2336.4</v>
      </c>
      <c r="F396" s="48">
        <f t="shared" ca="1" si="15"/>
        <v>4672.8</v>
      </c>
      <c r="G396" s="51"/>
      <c r="H396" s="51"/>
      <c r="I396" s="51"/>
      <c r="J396" s="51"/>
    </row>
    <row r="397" spans="1:10" s="33" customFormat="1" ht="13.5" customHeight="1" x14ac:dyDescent="0.2">
      <c r="A397" s="44">
        <v>42121601</v>
      </c>
      <c r="B397" s="45" t="str">
        <f t="shared" ca="1" si="14"/>
        <v>Productos gastrointestinales para uso veterinario</v>
      </c>
      <c r="C397" s="45" t="s">
        <v>46</v>
      </c>
      <c r="D397" s="45">
        <v>3</v>
      </c>
      <c r="E397" s="48">
        <v>778.8</v>
      </c>
      <c r="F397" s="48">
        <f t="shared" ca="1" si="15"/>
        <v>2336.3999999999996</v>
      </c>
      <c r="G397" s="51"/>
      <c r="H397" s="51"/>
      <c r="I397" s="51"/>
      <c r="J397" s="51"/>
    </row>
    <row r="398" spans="1:10" s="33" customFormat="1" ht="13.5" customHeight="1" x14ac:dyDescent="0.2">
      <c r="A398" s="44">
        <v>42121601</v>
      </c>
      <c r="B398" s="45" t="str">
        <f t="shared" ca="1" si="14"/>
        <v>Productos gastrointestinales para uso veterinario</v>
      </c>
      <c r="C398" s="45" t="s">
        <v>46</v>
      </c>
      <c r="D398" s="45">
        <v>5</v>
      </c>
      <c r="E398" s="48">
        <v>778.8</v>
      </c>
      <c r="F398" s="48">
        <f t="shared" ca="1" si="15"/>
        <v>3894</v>
      </c>
      <c r="G398" s="51"/>
      <c r="H398" s="51"/>
      <c r="I398" s="51"/>
      <c r="J398" s="51"/>
    </row>
    <row r="399" spans="1:10" s="33" customFormat="1" ht="13.5" customHeight="1" x14ac:dyDescent="0.2">
      <c r="A399" s="44">
        <v>42121601</v>
      </c>
      <c r="B399" s="45" t="str">
        <f t="shared" ca="1" si="14"/>
        <v>Productos gastrointestinales para uso veterinario</v>
      </c>
      <c r="C399" s="45" t="s">
        <v>46</v>
      </c>
      <c r="D399" s="45">
        <v>1</v>
      </c>
      <c r="E399" s="48">
        <v>7221.6</v>
      </c>
      <c r="F399" s="48">
        <f t="shared" ca="1" si="15"/>
        <v>7221.6</v>
      </c>
      <c r="G399" s="51"/>
      <c r="H399" s="51"/>
      <c r="I399" s="51"/>
      <c r="J399" s="51"/>
    </row>
    <row r="400" spans="1:10" s="33" customFormat="1" ht="13.5" customHeight="1" x14ac:dyDescent="0.2">
      <c r="A400" s="44">
        <v>42121601</v>
      </c>
      <c r="B400" s="45" t="str">
        <f t="shared" ca="1" si="14"/>
        <v>Productos gastrointestinales para uso veterinario</v>
      </c>
      <c r="C400" s="45" t="s">
        <v>46</v>
      </c>
      <c r="D400" s="45">
        <v>1</v>
      </c>
      <c r="E400" s="48">
        <v>2152.3200000000002</v>
      </c>
      <c r="F400" s="48">
        <f t="shared" ca="1" si="15"/>
        <v>2152.3200000000002</v>
      </c>
      <c r="G400" s="51"/>
      <c r="H400" s="51"/>
      <c r="I400" s="51"/>
      <c r="J400" s="51"/>
    </row>
    <row r="401" spans="1:10" s="33" customFormat="1" ht="13.5" customHeight="1" x14ac:dyDescent="0.2">
      <c r="A401" s="44">
        <v>42121601</v>
      </c>
      <c r="B401" s="45" t="str">
        <f t="shared" ca="1" si="14"/>
        <v>Productos gastrointestinales para uso veterinario</v>
      </c>
      <c r="C401" s="45" t="s">
        <v>46</v>
      </c>
      <c r="D401" s="45">
        <v>3</v>
      </c>
      <c r="E401" s="48">
        <v>1781.8</v>
      </c>
      <c r="F401" s="48">
        <f t="shared" ca="1" si="15"/>
        <v>5345.4</v>
      </c>
      <c r="G401" s="51"/>
      <c r="H401" s="51"/>
      <c r="I401" s="51"/>
      <c r="J401" s="51"/>
    </row>
    <row r="402" spans="1:10" s="33" customFormat="1" ht="13.5" customHeight="1" x14ac:dyDescent="0.2">
      <c r="A402" s="44">
        <v>42121601</v>
      </c>
      <c r="B402" s="45" t="str">
        <f t="shared" ca="1" si="14"/>
        <v>Productos gastrointestinales para uso veterinario</v>
      </c>
      <c r="C402" s="45" t="s">
        <v>46</v>
      </c>
      <c r="D402" s="45">
        <v>20</v>
      </c>
      <c r="E402" s="48">
        <v>590</v>
      </c>
      <c r="F402" s="48">
        <f t="shared" ca="1" si="15"/>
        <v>11800</v>
      </c>
      <c r="G402" s="51"/>
      <c r="H402" s="51"/>
      <c r="I402" s="51"/>
      <c r="J402" s="51"/>
    </row>
    <row r="403" spans="1:10" s="33" customFormat="1" ht="13.5" customHeight="1" x14ac:dyDescent="0.2">
      <c r="A403" s="44">
        <v>42121601</v>
      </c>
      <c r="B403" s="45" t="str">
        <f t="shared" ca="1" si="14"/>
        <v>Productos gastrointestinales para uso veterinario</v>
      </c>
      <c r="C403" s="45" t="s">
        <v>46</v>
      </c>
      <c r="D403" s="45">
        <v>4</v>
      </c>
      <c r="E403" s="48">
        <v>13216</v>
      </c>
      <c r="F403" s="48">
        <f t="shared" ca="1" si="15"/>
        <v>52864</v>
      </c>
      <c r="G403" s="51"/>
      <c r="H403" s="51"/>
      <c r="I403" s="51"/>
      <c r="J403" s="51"/>
    </row>
    <row r="404" spans="1:10" s="33" customFormat="1" ht="13.5" customHeight="1" x14ac:dyDescent="0.2">
      <c r="A404" s="44">
        <v>42121601</v>
      </c>
      <c r="B404" s="45" t="str">
        <f t="shared" ca="1" si="14"/>
        <v>Productos gastrointestinales para uso veterinario</v>
      </c>
      <c r="C404" s="45" t="s">
        <v>46</v>
      </c>
      <c r="D404" s="45">
        <v>20</v>
      </c>
      <c r="E404" s="48">
        <v>2336.4</v>
      </c>
      <c r="F404" s="48">
        <f t="shared" ca="1" si="15"/>
        <v>46728</v>
      </c>
      <c r="G404" s="51"/>
      <c r="H404" s="51"/>
      <c r="I404" s="51"/>
      <c r="J404" s="51"/>
    </row>
    <row r="405" spans="1:10" s="33" customFormat="1" ht="14.1" customHeight="1" x14ac:dyDescent="0.2">
      <c r="A405" s="51"/>
      <c r="B405" s="51"/>
      <c r="C405" s="51"/>
      <c r="D405" s="51"/>
      <c r="E405" s="49" t="s">
        <v>47</v>
      </c>
      <c r="F405" s="50">
        <f ca="1">SUM(Table317[MONTO TOTAL ESTIMADO])</f>
        <v>553224.12000000011</v>
      </c>
      <c r="G405" s="51"/>
      <c r="H405" s="51" t="str">
        <f>C374</f>
        <v>Bienes</v>
      </c>
      <c r="I405" s="51" t="str">
        <f>E374</f>
        <v>Sí</v>
      </c>
      <c r="J405" s="51" t="str">
        <f>D374</f>
        <v>Compras Menores</v>
      </c>
    </row>
    <row r="406" spans="1:10" s="33" customFormat="1" ht="14.1" customHeight="1" thickBot="1" x14ac:dyDescent="0.3"/>
    <row r="407" spans="1:10" s="33" customFormat="1" ht="33.75" customHeight="1" thickBot="1" x14ac:dyDescent="0.25">
      <c r="A407" s="34" t="s">
        <v>18</v>
      </c>
      <c r="B407" s="34" t="s">
        <v>19</v>
      </c>
      <c r="C407" s="34" t="s">
        <v>20</v>
      </c>
      <c r="D407" s="34" t="s">
        <v>21</v>
      </c>
      <c r="E407" s="34" t="s">
        <v>22</v>
      </c>
      <c r="F407" s="34" t="s">
        <v>23</v>
      </c>
      <c r="G407" s="51"/>
      <c r="H407" s="51"/>
      <c r="I407" s="51"/>
      <c r="J407" s="51"/>
    </row>
    <row r="408" spans="1:10" s="33" customFormat="1" ht="13.5" customHeight="1" thickBot="1" x14ac:dyDescent="0.25">
      <c r="A408" s="35" t="s">
        <v>80</v>
      </c>
      <c r="B408" s="35" t="s">
        <v>81</v>
      </c>
      <c r="C408" s="35" t="s">
        <v>50</v>
      </c>
      <c r="D408" s="35" t="s">
        <v>77</v>
      </c>
      <c r="E408" s="35" t="s">
        <v>54</v>
      </c>
      <c r="F408" s="35"/>
      <c r="G408" s="51"/>
      <c r="H408" s="51"/>
      <c r="I408" s="51"/>
      <c r="J408" s="51"/>
    </row>
    <row r="409" spans="1:10" s="33" customFormat="1" ht="14.1" customHeight="1" thickBot="1" x14ac:dyDescent="0.25">
      <c r="A409" s="36" t="s">
        <v>29</v>
      </c>
      <c r="B409" s="37" t="s">
        <v>30</v>
      </c>
      <c r="C409" s="52">
        <v>44977</v>
      </c>
      <c r="D409" s="36" t="s">
        <v>31</v>
      </c>
      <c r="E409" s="37" t="s">
        <v>32</v>
      </c>
      <c r="F409" s="35" t="s">
        <v>33</v>
      </c>
      <c r="G409" s="51"/>
      <c r="H409" s="51"/>
      <c r="I409" s="51"/>
      <c r="J409" s="51"/>
    </row>
    <row r="410" spans="1:10" s="33" customFormat="1" ht="14.1" customHeight="1" thickBot="1" x14ac:dyDescent="0.25">
      <c r="A410" s="41"/>
      <c r="B410" s="37" t="s">
        <v>34</v>
      </c>
      <c r="C410" s="53">
        <f>IF(C409="","",IF(AND(MONTH(C409)&gt;=1,MONTH(C409)&lt;=3),1,IF(AND(MONTH(C409)&gt;=4,MONTH(C409)&lt;=6),2,IF(AND(MONTH(C409)&gt;=7,MONTH(C409)&lt;=9),3,4))))</f>
        <v>1</v>
      </c>
      <c r="D410" s="41"/>
      <c r="E410" s="37" t="s">
        <v>35</v>
      </c>
      <c r="F410" s="35" t="s">
        <v>36</v>
      </c>
      <c r="G410" s="51"/>
      <c r="H410" s="51"/>
      <c r="I410" s="51"/>
      <c r="J410" s="51"/>
    </row>
    <row r="411" spans="1:10" s="33" customFormat="1" ht="14.1" customHeight="1" thickBot="1" x14ac:dyDescent="0.25">
      <c r="A411" s="41"/>
      <c r="B411" s="37" t="s">
        <v>37</v>
      </c>
      <c r="C411" s="52">
        <v>44978</v>
      </c>
      <c r="D411" s="41"/>
      <c r="E411" s="37" t="s">
        <v>38</v>
      </c>
      <c r="F411" s="35" t="s">
        <v>36</v>
      </c>
      <c r="G411" s="51"/>
      <c r="H411" s="51"/>
      <c r="I411" s="51"/>
      <c r="J411" s="51"/>
    </row>
    <row r="412" spans="1:10" s="33" customFormat="1" ht="14.1" customHeight="1" thickBot="1" x14ac:dyDescent="0.25">
      <c r="A412" s="41"/>
      <c r="B412" s="37" t="s">
        <v>34</v>
      </c>
      <c r="C412" s="53">
        <f>IF(C411="","",IF(AND(MONTH(C411)&gt;=1,MONTH(C411)&lt;=3),1,IF(AND(MONTH(C411)&gt;=4,MONTH(C411)&lt;=6),2,IF(AND(MONTH(C411)&gt;=7,MONTH(C411)&lt;=9),3,4))))</f>
        <v>1</v>
      </c>
      <c r="D412" s="41"/>
      <c r="E412" s="37" t="s">
        <v>39</v>
      </c>
      <c r="F412" s="35" t="s">
        <v>36</v>
      </c>
      <c r="G412" s="51"/>
      <c r="H412" s="51"/>
      <c r="I412" s="51"/>
      <c r="J412" s="51"/>
    </row>
    <row r="413" spans="1:10" s="33" customFormat="1" ht="14.1" customHeight="1" thickBot="1" x14ac:dyDescent="0.25">
      <c r="A413" s="51"/>
      <c r="B413" s="51"/>
      <c r="C413" s="51"/>
      <c r="D413" s="51"/>
      <c r="E413" s="51"/>
      <c r="F413" s="51"/>
      <c r="G413" s="51"/>
      <c r="H413" s="51"/>
      <c r="I413" s="51"/>
      <c r="J413" s="51"/>
    </row>
    <row r="414" spans="1:10" s="33" customFormat="1" ht="14.1" customHeight="1" thickBot="1" x14ac:dyDescent="0.25">
      <c r="A414" s="43" t="s">
        <v>40</v>
      </c>
      <c r="B414" s="43" t="s">
        <v>41</v>
      </c>
      <c r="C414" s="43" t="s">
        <v>42</v>
      </c>
      <c r="D414" s="43" t="s">
        <v>43</v>
      </c>
      <c r="E414" s="43" t="s">
        <v>44</v>
      </c>
      <c r="F414" s="43" t="s">
        <v>45</v>
      </c>
      <c r="G414" s="51"/>
      <c r="H414" s="51"/>
      <c r="I414" s="51"/>
      <c r="J414" s="51"/>
    </row>
    <row r="415" spans="1:10" s="33" customFormat="1" ht="13.5" customHeight="1" x14ac:dyDescent="0.2">
      <c r="A415" s="44">
        <v>70122009</v>
      </c>
      <c r="B415" s="45" t="str">
        <f ca="1">IFERROR(INDEX(UNSPSCDes,MATCH(INDIRECT(ADDRESS(ROW(),COLUMN()-1,4)),UNSPSCCode,0)),"")</f>
        <v>Servicios hospitalarios para animales</v>
      </c>
      <c r="C415" s="44" t="s">
        <v>46</v>
      </c>
      <c r="D415" s="44">
        <v>1</v>
      </c>
      <c r="E415" s="47">
        <v>85000</v>
      </c>
      <c r="F415" s="48">
        <f ca="1">INDIRECT(ADDRESS(ROW(),COLUMN()-2,4))*INDIRECT(ADDRESS(ROW(),COLUMN()-1,4))</f>
        <v>85000</v>
      </c>
      <c r="G415" s="51"/>
      <c r="H415" s="51"/>
      <c r="I415" s="51"/>
      <c r="J415" s="51"/>
    </row>
    <row r="416" spans="1:10" s="33" customFormat="1" ht="14.1" customHeight="1" x14ac:dyDescent="0.2">
      <c r="A416" s="51"/>
      <c r="B416" s="51"/>
      <c r="C416" s="51"/>
      <c r="D416" s="51"/>
      <c r="E416" s="49" t="s">
        <v>47</v>
      </c>
      <c r="F416" s="50">
        <f ca="1">SUM(Table318[MONTO TOTAL ESTIMADO])</f>
        <v>85000</v>
      </c>
      <c r="G416" s="51"/>
      <c r="H416" s="51" t="str">
        <f>C408</f>
        <v>Servicios</v>
      </c>
      <c r="I416" s="51" t="str">
        <f>E408</f>
        <v>Sí</v>
      </c>
      <c r="J416" s="51" t="str">
        <f>D408</f>
        <v>Compras por debajo del Umbral</v>
      </c>
    </row>
    <row r="417" spans="1:10" s="33" customFormat="1" ht="14.1" customHeight="1" thickBot="1" x14ac:dyDescent="0.3"/>
    <row r="418" spans="1:10" s="33" customFormat="1" ht="33.75" customHeight="1" thickBot="1" x14ac:dyDescent="0.25">
      <c r="A418" s="34" t="s">
        <v>18</v>
      </c>
      <c r="B418" s="34" t="s">
        <v>19</v>
      </c>
      <c r="C418" s="34" t="s">
        <v>20</v>
      </c>
      <c r="D418" s="34" t="s">
        <v>21</v>
      </c>
      <c r="E418" s="34" t="s">
        <v>22</v>
      </c>
      <c r="F418" s="34" t="s">
        <v>23</v>
      </c>
      <c r="G418" s="51"/>
      <c r="H418" s="51"/>
      <c r="I418" s="51"/>
      <c r="J418" s="51"/>
    </row>
    <row r="419" spans="1:10" s="33" customFormat="1" ht="13.5" customHeight="1" thickBot="1" x14ac:dyDescent="0.25">
      <c r="A419" s="35" t="s">
        <v>82</v>
      </c>
      <c r="B419" s="35" t="s">
        <v>57</v>
      </c>
      <c r="C419" s="35" t="s">
        <v>26</v>
      </c>
      <c r="D419" s="35" t="s">
        <v>51</v>
      </c>
      <c r="E419" s="35" t="s">
        <v>28</v>
      </c>
      <c r="F419" s="35"/>
      <c r="G419" s="51"/>
      <c r="H419" s="51"/>
      <c r="I419" s="51"/>
      <c r="J419" s="51"/>
    </row>
    <row r="420" spans="1:10" s="33" customFormat="1" ht="14.1" customHeight="1" thickBot="1" x14ac:dyDescent="0.25">
      <c r="A420" s="36" t="s">
        <v>29</v>
      </c>
      <c r="B420" s="37" t="s">
        <v>30</v>
      </c>
      <c r="C420" s="52">
        <v>45068</v>
      </c>
      <c r="D420" s="36" t="s">
        <v>31</v>
      </c>
      <c r="E420" s="37" t="s">
        <v>32</v>
      </c>
      <c r="F420" s="35" t="s">
        <v>33</v>
      </c>
      <c r="G420" s="51"/>
      <c r="H420" s="51"/>
      <c r="I420" s="51"/>
      <c r="J420" s="51"/>
    </row>
    <row r="421" spans="1:10" s="33" customFormat="1" ht="14.1" customHeight="1" thickBot="1" x14ac:dyDescent="0.25">
      <c r="A421" s="41"/>
      <c r="B421" s="37" t="s">
        <v>34</v>
      </c>
      <c r="C421" s="53">
        <f>IF(C420="","",IF(AND(MONTH(C420)&gt;=1,MONTH(C420)&lt;=3),1,IF(AND(MONTH(C420)&gt;=4,MONTH(C420)&lt;=6),2,IF(AND(MONTH(C420)&gt;=7,MONTH(C420)&lt;=9),3,4))))</f>
        <v>2</v>
      </c>
      <c r="D421" s="41"/>
      <c r="E421" s="37" t="s">
        <v>35</v>
      </c>
      <c r="F421" s="35" t="s">
        <v>36</v>
      </c>
      <c r="G421" s="51"/>
      <c r="H421" s="51"/>
      <c r="I421" s="51"/>
      <c r="J421" s="51"/>
    </row>
    <row r="422" spans="1:10" s="33" customFormat="1" ht="14.1" customHeight="1" thickBot="1" x14ac:dyDescent="0.25">
      <c r="A422" s="41"/>
      <c r="B422" s="37" t="s">
        <v>37</v>
      </c>
      <c r="C422" s="52">
        <v>45077</v>
      </c>
      <c r="D422" s="41"/>
      <c r="E422" s="37" t="s">
        <v>38</v>
      </c>
      <c r="F422" s="35" t="s">
        <v>36</v>
      </c>
      <c r="G422" s="51"/>
      <c r="H422" s="51"/>
      <c r="I422" s="51"/>
      <c r="J422" s="51"/>
    </row>
    <row r="423" spans="1:10" s="33" customFormat="1" ht="14.1" customHeight="1" thickBot="1" x14ac:dyDescent="0.25">
      <c r="A423" s="41"/>
      <c r="B423" s="37" t="s">
        <v>34</v>
      </c>
      <c r="C423" s="53">
        <f>IF(C422="","",IF(AND(MONTH(C422)&gt;=1,MONTH(C422)&lt;=3),1,IF(AND(MONTH(C422)&gt;=4,MONTH(C422)&lt;=6),2,IF(AND(MONTH(C422)&gt;=7,MONTH(C422)&lt;=9),3,4))))</f>
        <v>2</v>
      </c>
      <c r="D423" s="41"/>
      <c r="E423" s="37" t="s">
        <v>39</v>
      </c>
      <c r="F423" s="35" t="s">
        <v>36</v>
      </c>
      <c r="G423" s="51"/>
      <c r="H423" s="51"/>
      <c r="I423" s="51"/>
      <c r="J423" s="51"/>
    </row>
    <row r="424" spans="1:10" s="33" customFormat="1" ht="14.1" customHeight="1" thickBot="1" x14ac:dyDescent="0.25">
      <c r="A424" s="51"/>
      <c r="B424" s="51"/>
      <c r="C424" s="51"/>
      <c r="D424" s="51"/>
      <c r="E424" s="51"/>
      <c r="F424" s="51"/>
      <c r="G424" s="51"/>
      <c r="H424" s="51"/>
      <c r="I424" s="51"/>
      <c r="J424" s="51"/>
    </row>
    <row r="425" spans="1:10" s="33" customFormat="1" ht="14.1" customHeight="1" thickBot="1" x14ac:dyDescent="0.25">
      <c r="A425" s="43" t="s">
        <v>40</v>
      </c>
      <c r="B425" s="43" t="s">
        <v>41</v>
      </c>
      <c r="C425" s="43" t="s">
        <v>42</v>
      </c>
      <c r="D425" s="43" t="s">
        <v>43</v>
      </c>
      <c r="E425" s="43" t="s">
        <v>44</v>
      </c>
      <c r="F425" s="43" t="s">
        <v>45</v>
      </c>
      <c r="G425" s="51"/>
      <c r="H425" s="51"/>
      <c r="I425" s="51"/>
      <c r="J425" s="51"/>
    </row>
    <row r="426" spans="1:10" s="33" customFormat="1" ht="13.5" customHeight="1" x14ac:dyDescent="0.2">
      <c r="A426" s="44">
        <v>25131705</v>
      </c>
      <c r="B426" s="45" t="str">
        <f ca="1">IFERROR(INDEX(UNSPSCDes,MATCH(INDIRECT(ADDRESS(ROW(),COLUMN()-1,4)),UNSPSCCode,0)),"")</f>
        <v>Aviones no tripulados objetivo o de reconocimiento</v>
      </c>
      <c r="C426" s="44" t="s">
        <v>46</v>
      </c>
      <c r="D426" s="44">
        <v>3</v>
      </c>
      <c r="E426" s="47">
        <v>680000</v>
      </c>
      <c r="F426" s="48">
        <f ca="1">INDIRECT(ADDRESS(ROW(),COLUMN()-2,4))*INDIRECT(ADDRESS(ROW(),COLUMN()-1,4))</f>
        <v>2040000</v>
      </c>
      <c r="G426" s="51"/>
      <c r="H426" s="51"/>
      <c r="I426" s="51"/>
      <c r="J426" s="51"/>
    </row>
    <row r="427" spans="1:10" s="33" customFormat="1" ht="14.1" customHeight="1" x14ac:dyDescent="0.2">
      <c r="A427" s="51"/>
      <c r="B427" s="51"/>
      <c r="C427" s="51"/>
      <c r="D427" s="51"/>
      <c r="E427" s="49" t="s">
        <v>47</v>
      </c>
      <c r="F427" s="50">
        <f ca="1">SUM(Table319[MONTO TOTAL ESTIMADO])</f>
        <v>2040000</v>
      </c>
      <c r="G427" s="51"/>
      <c r="H427" s="51" t="str">
        <f>C419</f>
        <v>Bienes</v>
      </c>
      <c r="I427" s="51" t="str">
        <f>E419</f>
        <v>No</v>
      </c>
      <c r="J427" s="51" t="str">
        <f>D419</f>
        <v>Comparacion de Precios</v>
      </c>
    </row>
    <row r="428" spans="1:10" s="33" customFormat="1" ht="14.1" customHeight="1" thickBot="1" x14ac:dyDescent="0.3"/>
    <row r="429" spans="1:10" s="33" customFormat="1" ht="33.75" customHeight="1" thickBot="1" x14ac:dyDescent="0.25">
      <c r="A429" s="34" t="s">
        <v>18</v>
      </c>
      <c r="B429" s="34" t="s">
        <v>19</v>
      </c>
      <c r="C429" s="34" t="s">
        <v>20</v>
      </c>
      <c r="D429" s="34" t="s">
        <v>21</v>
      </c>
      <c r="E429" s="34" t="s">
        <v>22</v>
      </c>
      <c r="F429" s="34" t="s">
        <v>23</v>
      </c>
      <c r="G429" s="51"/>
      <c r="H429" s="51"/>
      <c r="I429" s="51"/>
      <c r="J429" s="51"/>
    </row>
    <row r="430" spans="1:10" s="33" customFormat="1" ht="13.5" customHeight="1" thickBot="1" x14ac:dyDescent="0.25">
      <c r="A430" s="35" t="s">
        <v>83</v>
      </c>
      <c r="B430" s="35" t="s">
        <v>84</v>
      </c>
      <c r="C430" s="35" t="s">
        <v>26</v>
      </c>
      <c r="D430" s="35" t="s">
        <v>58</v>
      </c>
      <c r="E430" s="35" t="s">
        <v>28</v>
      </c>
      <c r="F430" s="35"/>
      <c r="G430" s="51"/>
      <c r="H430" s="51"/>
      <c r="I430" s="51"/>
      <c r="J430" s="51"/>
    </row>
    <row r="431" spans="1:10" s="33" customFormat="1" ht="14.1" customHeight="1" thickBot="1" x14ac:dyDescent="0.25">
      <c r="A431" s="36" t="s">
        <v>29</v>
      </c>
      <c r="B431" s="37" t="s">
        <v>30</v>
      </c>
      <c r="C431" s="52">
        <v>45068</v>
      </c>
      <c r="D431" s="36" t="s">
        <v>31</v>
      </c>
      <c r="E431" s="37" t="s">
        <v>32</v>
      </c>
      <c r="F431" s="35" t="s">
        <v>33</v>
      </c>
      <c r="G431" s="51"/>
      <c r="H431" s="51"/>
      <c r="I431" s="51"/>
      <c r="J431" s="51"/>
    </row>
    <row r="432" spans="1:10" s="33" customFormat="1" ht="14.1" customHeight="1" thickBot="1" x14ac:dyDescent="0.25">
      <c r="A432" s="41"/>
      <c r="B432" s="37" t="s">
        <v>34</v>
      </c>
      <c r="C432" s="53">
        <f>IF(C431="","",IF(AND(MONTH(C431)&gt;=1,MONTH(C431)&lt;=3),1,IF(AND(MONTH(C431)&gt;=4,MONTH(C431)&lt;=6),2,IF(AND(MONTH(C431)&gt;=7,MONTH(C431)&lt;=9),3,4))))</f>
        <v>2</v>
      </c>
      <c r="D432" s="41"/>
      <c r="E432" s="37" t="s">
        <v>35</v>
      </c>
      <c r="F432" s="35" t="s">
        <v>36</v>
      </c>
      <c r="G432" s="51"/>
      <c r="H432" s="51"/>
      <c r="I432" s="51"/>
      <c r="J432" s="51"/>
    </row>
    <row r="433" spans="1:10" s="33" customFormat="1" ht="14.1" customHeight="1" thickBot="1" x14ac:dyDescent="0.25">
      <c r="A433" s="41"/>
      <c r="B433" s="37" t="s">
        <v>37</v>
      </c>
      <c r="C433" s="52">
        <v>45075</v>
      </c>
      <c r="D433" s="41"/>
      <c r="E433" s="37" t="s">
        <v>38</v>
      </c>
      <c r="F433" s="35" t="s">
        <v>36</v>
      </c>
      <c r="G433" s="51"/>
      <c r="H433" s="51"/>
      <c r="I433" s="51"/>
      <c r="J433" s="51"/>
    </row>
    <row r="434" spans="1:10" s="33" customFormat="1" ht="14.1" customHeight="1" thickBot="1" x14ac:dyDescent="0.25">
      <c r="A434" s="41"/>
      <c r="B434" s="37" t="s">
        <v>34</v>
      </c>
      <c r="C434" s="53">
        <f>IF(C433="","",IF(AND(MONTH(C433)&gt;=1,MONTH(C433)&lt;=3),1,IF(AND(MONTH(C433)&gt;=4,MONTH(C433)&lt;=6),2,IF(AND(MONTH(C433)&gt;=7,MONTH(C433)&lt;=9),3,4))))</f>
        <v>2</v>
      </c>
      <c r="D434" s="41"/>
      <c r="E434" s="37" t="s">
        <v>39</v>
      </c>
      <c r="F434" s="35" t="s">
        <v>36</v>
      </c>
      <c r="G434" s="51"/>
      <c r="H434" s="51"/>
      <c r="I434" s="51"/>
      <c r="J434" s="51"/>
    </row>
    <row r="435" spans="1:10" s="33" customFormat="1" ht="14.1" customHeight="1" thickBot="1" x14ac:dyDescent="0.25">
      <c r="A435" s="51"/>
      <c r="B435" s="51"/>
      <c r="C435" s="51"/>
      <c r="D435" s="51"/>
      <c r="E435" s="51"/>
      <c r="F435" s="51"/>
      <c r="G435" s="51"/>
      <c r="H435" s="51"/>
      <c r="I435" s="51"/>
      <c r="J435" s="51"/>
    </row>
    <row r="436" spans="1:10" s="33" customFormat="1" ht="14.1" customHeight="1" thickBot="1" x14ac:dyDescent="0.25">
      <c r="A436" s="43" t="s">
        <v>40</v>
      </c>
      <c r="B436" s="43" t="s">
        <v>41</v>
      </c>
      <c r="C436" s="43" t="s">
        <v>42</v>
      </c>
      <c r="D436" s="43" t="s">
        <v>43</v>
      </c>
      <c r="E436" s="43" t="s">
        <v>44</v>
      </c>
      <c r="F436" s="43" t="s">
        <v>45</v>
      </c>
      <c r="G436" s="51"/>
      <c r="H436" s="51"/>
      <c r="I436" s="51"/>
      <c r="J436" s="51"/>
    </row>
    <row r="437" spans="1:10" s="33" customFormat="1" ht="14.1" customHeight="1" x14ac:dyDescent="0.2">
      <c r="A437" s="44">
        <v>25171702</v>
      </c>
      <c r="B437" s="45" t="str">
        <f t="shared" ref="B437:B460" ca="1" si="16">IFERROR(INDEX(UNSPSCDes,MATCH(INDIRECT(ADDRESS(ROW(),COLUMN()-1,4)),UNSPSCCode,0)),"")</f>
        <v>Sistemas de frenado para automóviles</v>
      </c>
      <c r="C437" s="44" t="s">
        <v>46</v>
      </c>
      <c r="D437" s="44">
        <v>10</v>
      </c>
      <c r="E437" s="47">
        <v>4702.3</v>
      </c>
      <c r="F437" s="48">
        <f t="shared" ref="F437:F460" ca="1" si="17">INDIRECT(ADDRESS(ROW(),COLUMN()-2,4))*INDIRECT(ADDRESS(ROW(),COLUMN()-1,4))</f>
        <v>47023</v>
      </c>
      <c r="G437" s="51"/>
      <c r="H437" s="51"/>
      <c r="I437" s="51"/>
      <c r="J437" s="51"/>
    </row>
    <row r="438" spans="1:10" s="33" customFormat="1" ht="13.5" customHeight="1" x14ac:dyDescent="0.2">
      <c r="A438" s="44">
        <v>25171702</v>
      </c>
      <c r="B438" s="45" t="str">
        <f t="shared" ca="1" si="16"/>
        <v>Sistemas de frenado para automóviles</v>
      </c>
      <c r="C438" s="44" t="s">
        <v>46</v>
      </c>
      <c r="D438" s="44">
        <v>10</v>
      </c>
      <c r="E438" s="47">
        <v>4690.5</v>
      </c>
      <c r="F438" s="48">
        <f t="shared" ca="1" si="17"/>
        <v>46905</v>
      </c>
      <c r="G438" s="51"/>
      <c r="H438" s="51"/>
      <c r="I438" s="51"/>
      <c r="J438" s="51"/>
    </row>
    <row r="439" spans="1:10" s="33" customFormat="1" ht="13.5" customHeight="1" x14ac:dyDescent="0.2">
      <c r="A439" s="44">
        <v>25171702</v>
      </c>
      <c r="B439" s="45" t="str">
        <f t="shared" ca="1" si="16"/>
        <v>Sistemas de frenado para automóviles</v>
      </c>
      <c r="C439" s="44" t="s">
        <v>46</v>
      </c>
      <c r="D439" s="44">
        <v>6</v>
      </c>
      <c r="E439" s="47">
        <v>4466.3</v>
      </c>
      <c r="F439" s="48">
        <f t="shared" ca="1" si="17"/>
        <v>26797.800000000003</v>
      </c>
      <c r="G439" s="51"/>
      <c r="H439" s="51"/>
      <c r="I439" s="51"/>
      <c r="J439" s="51"/>
    </row>
    <row r="440" spans="1:10" s="33" customFormat="1" ht="13.5" customHeight="1" x14ac:dyDescent="0.2">
      <c r="A440" s="44">
        <v>25171702</v>
      </c>
      <c r="B440" s="45" t="str">
        <f t="shared" ca="1" si="16"/>
        <v>Sistemas de frenado para automóviles</v>
      </c>
      <c r="C440" s="44" t="s">
        <v>46</v>
      </c>
      <c r="D440" s="44">
        <v>6</v>
      </c>
      <c r="E440" s="47">
        <v>5103.5</v>
      </c>
      <c r="F440" s="48">
        <f t="shared" ca="1" si="17"/>
        <v>30621</v>
      </c>
      <c r="G440" s="51"/>
      <c r="H440" s="51"/>
      <c r="I440" s="51"/>
      <c r="J440" s="51"/>
    </row>
    <row r="441" spans="1:10" s="33" customFormat="1" ht="13.5" customHeight="1" x14ac:dyDescent="0.2">
      <c r="A441" s="44">
        <v>26111703</v>
      </c>
      <c r="B441" s="45" t="str">
        <f t="shared" ca="1" si="16"/>
        <v>Baterías para vehículos</v>
      </c>
      <c r="C441" s="44" t="s">
        <v>46</v>
      </c>
      <c r="D441" s="44">
        <v>25</v>
      </c>
      <c r="E441" s="47">
        <v>9422.2999999999993</v>
      </c>
      <c r="F441" s="48">
        <f t="shared" ca="1" si="17"/>
        <v>235557.49999999997</v>
      </c>
      <c r="G441" s="51"/>
      <c r="H441" s="51"/>
      <c r="I441" s="51"/>
      <c r="J441" s="51"/>
    </row>
    <row r="442" spans="1:10" s="33" customFormat="1" ht="13.5" customHeight="1" x14ac:dyDescent="0.2">
      <c r="A442" s="44">
        <v>25174205</v>
      </c>
      <c r="B442" s="45" t="str">
        <f t="shared" ca="1" si="16"/>
        <v>Bielas</v>
      </c>
      <c r="C442" s="44" t="s">
        <v>46</v>
      </c>
      <c r="D442" s="44">
        <v>15</v>
      </c>
      <c r="E442" s="47">
        <v>2342.3000000000002</v>
      </c>
      <c r="F442" s="48">
        <f t="shared" ca="1" si="17"/>
        <v>35134.5</v>
      </c>
      <c r="G442" s="51"/>
      <c r="H442" s="51"/>
      <c r="I442" s="51"/>
      <c r="J442" s="51"/>
    </row>
    <row r="443" spans="1:10" s="33" customFormat="1" ht="13.5" customHeight="1" x14ac:dyDescent="0.2">
      <c r="A443" s="44">
        <v>25171702</v>
      </c>
      <c r="B443" s="45" t="str">
        <f t="shared" ca="1" si="16"/>
        <v>Sistemas de frenado para automóviles</v>
      </c>
      <c r="C443" s="44" t="s">
        <v>46</v>
      </c>
      <c r="D443" s="44">
        <v>6</v>
      </c>
      <c r="E443" s="47">
        <v>9422.2999999999993</v>
      </c>
      <c r="F443" s="48">
        <f t="shared" ca="1" si="17"/>
        <v>56533.799999999996</v>
      </c>
      <c r="G443" s="51"/>
      <c r="H443" s="51"/>
      <c r="I443" s="51"/>
      <c r="J443" s="51"/>
    </row>
    <row r="444" spans="1:10" s="33" customFormat="1" ht="13.5" customHeight="1" x14ac:dyDescent="0.2">
      <c r="A444" s="44">
        <v>25171702</v>
      </c>
      <c r="B444" s="45" t="str">
        <f t="shared" ca="1" si="16"/>
        <v>Sistemas de frenado para automóviles</v>
      </c>
      <c r="C444" s="44" t="s">
        <v>46</v>
      </c>
      <c r="D444" s="44">
        <v>10</v>
      </c>
      <c r="E444" s="47">
        <v>8596.2999999999993</v>
      </c>
      <c r="F444" s="48">
        <f t="shared" ca="1" si="17"/>
        <v>85963</v>
      </c>
      <c r="G444" s="51"/>
      <c r="H444" s="51"/>
      <c r="I444" s="51"/>
      <c r="J444" s="51"/>
    </row>
    <row r="445" spans="1:10" s="33" customFormat="1" ht="13.5" customHeight="1" x14ac:dyDescent="0.2">
      <c r="A445" s="44">
        <v>25171702</v>
      </c>
      <c r="B445" s="45" t="str">
        <f t="shared" ca="1" si="16"/>
        <v>Sistemas de frenado para automóviles</v>
      </c>
      <c r="C445" s="44" t="s">
        <v>46</v>
      </c>
      <c r="D445" s="44">
        <v>10</v>
      </c>
      <c r="E445" s="47">
        <v>7062.3</v>
      </c>
      <c r="F445" s="48">
        <f t="shared" ca="1" si="17"/>
        <v>70623</v>
      </c>
      <c r="G445" s="51"/>
      <c r="H445" s="51"/>
      <c r="I445" s="51"/>
      <c r="J445" s="51"/>
    </row>
    <row r="446" spans="1:10" s="33" customFormat="1" ht="13.5" customHeight="1" x14ac:dyDescent="0.2">
      <c r="A446" s="44">
        <v>26111901</v>
      </c>
      <c r="B446" s="45" t="str">
        <f t="shared" ca="1" si="16"/>
        <v>Embragues de placa</v>
      </c>
      <c r="C446" s="44" t="s">
        <v>46</v>
      </c>
      <c r="D446" s="44">
        <v>5</v>
      </c>
      <c r="E446" s="47">
        <v>23452.5</v>
      </c>
      <c r="F446" s="48">
        <f t="shared" ca="1" si="17"/>
        <v>117262.5</v>
      </c>
      <c r="G446" s="51"/>
      <c r="H446" s="51"/>
      <c r="I446" s="51"/>
      <c r="J446" s="51"/>
    </row>
    <row r="447" spans="1:10" s="33" customFormat="1" ht="13.5" customHeight="1" x14ac:dyDescent="0.2">
      <c r="A447" s="44">
        <v>25174202</v>
      </c>
      <c r="B447" s="45" t="str">
        <f t="shared" ca="1" si="16"/>
        <v>Suspensión de dirección</v>
      </c>
      <c r="C447" s="44" t="s">
        <v>46</v>
      </c>
      <c r="D447" s="44">
        <v>2</v>
      </c>
      <c r="E447" s="47">
        <v>23443.06</v>
      </c>
      <c r="F447" s="48">
        <f t="shared" ca="1" si="17"/>
        <v>46886.12</v>
      </c>
      <c r="G447" s="51"/>
      <c r="H447" s="51"/>
      <c r="I447" s="51"/>
      <c r="J447" s="51"/>
    </row>
    <row r="448" spans="1:10" s="33" customFormat="1" ht="13.5" customHeight="1" x14ac:dyDescent="0.2">
      <c r="A448" s="44">
        <v>25174202</v>
      </c>
      <c r="B448" s="45" t="str">
        <f t="shared" ca="1" si="16"/>
        <v>Suspensión de dirección</v>
      </c>
      <c r="C448" s="44" t="s">
        <v>46</v>
      </c>
      <c r="D448" s="44">
        <v>3</v>
      </c>
      <c r="E448" s="47">
        <v>23440.7</v>
      </c>
      <c r="F448" s="48">
        <f t="shared" ca="1" si="17"/>
        <v>70322.100000000006</v>
      </c>
      <c r="G448" s="51"/>
      <c r="H448" s="51"/>
      <c r="I448" s="51"/>
      <c r="J448" s="51"/>
    </row>
    <row r="449" spans="1:10" s="33" customFormat="1" ht="13.5" customHeight="1" x14ac:dyDescent="0.2">
      <c r="A449" s="44">
        <v>25174202</v>
      </c>
      <c r="B449" s="45" t="str">
        <f t="shared" ca="1" si="16"/>
        <v>Suspensión de dirección</v>
      </c>
      <c r="C449" s="44" t="s">
        <v>46</v>
      </c>
      <c r="D449" s="44">
        <v>3</v>
      </c>
      <c r="E449" s="47">
        <v>19322.5</v>
      </c>
      <c r="F449" s="48">
        <f t="shared" ca="1" si="17"/>
        <v>57967.5</v>
      </c>
      <c r="G449" s="51"/>
      <c r="H449" s="51"/>
      <c r="I449" s="51"/>
      <c r="J449" s="51"/>
    </row>
    <row r="450" spans="1:10" s="33" customFormat="1" ht="13.5" customHeight="1" x14ac:dyDescent="0.2">
      <c r="A450" s="44">
        <v>26101729</v>
      </c>
      <c r="B450" s="45" t="str">
        <f t="shared" ca="1" si="16"/>
        <v>Bolas de brazo oscilante</v>
      </c>
      <c r="C450" s="44" t="s">
        <v>46</v>
      </c>
      <c r="D450" s="44">
        <v>10</v>
      </c>
      <c r="E450" s="47">
        <v>2342.3000000000002</v>
      </c>
      <c r="F450" s="48">
        <f t="shared" ca="1" si="17"/>
        <v>23423</v>
      </c>
      <c r="G450" s="51"/>
      <c r="H450" s="51"/>
      <c r="I450" s="51"/>
      <c r="J450" s="51"/>
    </row>
    <row r="451" spans="1:10" s="33" customFormat="1" ht="13.5" customHeight="1" x14ac:dyDescent="0.2">
      <c r="A451" s="44">
        <v>26112002</v>
      </c>
      <c r="B451" s="45" t="str">
        <f t="shared" ca="1" si="16"/>
        <v>Placa impulsada</v>
      </c>
      <c r="C451" s="44" t="s">
        <v>46</v>
      </c>
      <c r="D451" s="44">
        <v>5</v>
      </c>
      <c r="E451" s="47">
        <v>12744</v>
      </c>
      <c r="F451" s="48">
        <f t="shared" ca="1" si="17"/>
        <v>63720</v>
      </c>
      <c r="G451" s="51"/>
      <c r="H451" s="51"/>
      <c r="I451" s="51"/>
      <c r="J451" s="51"/>
    </row>
    <row r="452" spans="1:10" s="33" customFormat="1" ht="13.5" customHeight="1" x14ac:dyDescent="0.2">
      <c r="A452" s="44">
        <v>26112002</v>
      </c>
      <c r="B452" s="45" t="str">
        <f t="shared" ca="1" si="16"/>
        <v>Placa impulsada</v>
      </c>
      <c r="C452" s="44" t="s">
        <v>46</v>
      </c>
      <c r="D452" s="44">
        <v>4</v>
      </c>
      <c r="E452" s="47">
        <v>3522.3</v>
      </c>
      <c r="F452" s="48">
        <f t="shared" ca="1" si="17"/>
        <v>14089.2</v>
      </c>
      <c r="G452" s="51"/>
      <c r="H452" s="51"/>
      <c r="I452" s="51"/>
      <c r="J452" s="51"/>
    </row>
    <row r="453" spans="1:10" s="33" customFormat="1" ht="13.5" customHeight="1" x14ac:dyDescent="0.2">
      <c r="A453" s="44">
        <v>26112002</v>
      </c>
      <c r="B453" s="45" t="str">
        <f t="shared" ca="1" si="16"/>
        <v>Placa impulsada</v>
      </c>
      <c r="C453" s="44" t="s">
        <v>46</v>
      </c>
      <c r="D453" s="44">
        <v>5</v>
      </c>
      <c r="E453" s="47">
        <v>15908.76</v>
      </c>
      <c r="F453" s="48">
        <f t="shared" ca="1" si="17"/>
        <v>79543.8</v>
      </c>
      <c r="G453" s="51"/>
      <c r="H453" s="51"/>
      <c r="I453" s="51"/>
      <c r="J453" s="51"/>
    </row>
    <row r="454" spans="1:10" s="33" customFormat="1" ht="13.5" customHeight="1" x14ac:dyDescent="0.2">
      <c r="A454" s="44">
        <v>25171714</v>
      </c>
      <c r="B454" s="45" t="str">
        <f t="shared" ca="1" si="16"/>
        <v>Tambor de freno</v>
      </c>
      <c r="C454" s="44" t="s">
        <v>46</v>
      </c>
      <c r="D454" s="44">
        <v>10</v>
      </c>
      <c r="E454" s="47">
        <v>7062.3</v>
      </c>
      <c r="F454" s="48">
        <f t="shared" ca="1" si="17"/>
        <v>70623</v>
      </c>
      <c r="G454" s="51"/>
      <c r="H454" s="51"/>
      <c r="I454" s="51"/>
      <c r="J454" s="51"/>
    </row>
    <row r="455" spans="1:10" s="33" customFormat="1" ht="13.5" customHeight="1" x14ac:dyDescent="0.2">
      <c r="A455" s="44">
        <v>25171719</v>
      </c>
      <c r="B455" s="45" t="str">
        <f t="shared" ca="1" si="16"/>
        <v>Refuerzos de frenado</v>
      </c>
      <c r="C455" s="44" t="s">
        <v>46</v>
      </c>
      <c r="D455" s="44">
        <v>20</v>
      </c>
      <c r="E455" s="47">
        <v>5882.3</v>
      </c>
      <c r="F455" s="48">
        <f t="shared" ca="1" si="17"/>
        <v>117646</v>
      </c>
      <c r="G455" s="51"/>
      <c r="H455" s="51"/>
      <c r="I455" s="51"/>
      <c r="J455" s="51"/>
    </row>
    <row r="456" spans="1:10" s="33" customFormat="1" ht="13.5" customHeight="1" x14ac:dyDescent="0.2">
      <c r="A456" s="44">
        <v>25173807</v>
      </c>
      <c r="B456" s="45" t="str">
        <f t="shared" ca="1" si="16"/>
        <v>Ejes de cardán</v>
      </c>
      <c r="C456" s="44" t="s">
        <v>46</v>
      </c>
      <c r="D456" s="44">
        <v>4</v>
      </c>
      <c r="E456" s="47">
        <v>10590.5</v>
      </c>
      <c r="F456" s="48">
        <f t="shared" ca="1" si="17"/>
        <v>42362</v>
      </c>
      <c r="G456" s="51"/>
      <c r="H456" s="51"/>
      <c r="I456" s="51"/>
      <c r="J456" s="51"/>
    </row>
    <row r="457" spans="1:10" s="33" customFormat="1" ht="13.5" customHeight="1" x14ac:dyDescent="0.2">
      <c r="A457" s="44">
        <v>25174202</v>
      </c>
      <c r="B457" s="45" t="str">
        <f t="shared" ca="1" si="16"/>
        <v>Suspensión de dirección</v>
      </c>
      <c r="C457" s="44" t="s">
        <v>46</v>
      </c>
      <c r="D457" s="44">
        <v>6</v>
      </c>
      <c r="E457" s="47">
        <v>19893.62</v>
      </c>
      <c r="F457" s="48">
        <f t="shared" ca="1" si="17"/>
        <v>119361.72</v>
      </c>
      <c r="G457" s="51"/>
      <c r="H457" s="51"/>
      <c r="I457" s="51"/>
      <c r="J457" s="51"/>
    </row>
    <row r="458" spans="1:10" s="33" customFormat="1" ht="13.5" customHeight="1" x14ac:dyDescent="0.2">
      <c r="A458" s="44">
        <v>25171702</v>
      </c>
      <c r="B458" s="45" t="str">
        <f t="shared" ca="1" si="16"/>
        <v>Sistemas de frenado para automóviles</v>
      </c>
      <c r="C458" s="44" t="s">
        <v>46</v>
      </c>
      <c r="D458" s="44">
        <v>6</v>
      </c>
      <c r="E458" s="47">
        <v>4690.5</v>
      </c>
      <c r="F458" s="48">
        <f t="shared" ca="1" si="17"/>
        <v>28143</v>
      </c>
      <c r="G458" s="51"/>
      <c r="H458" s="51"/>
      <c r="I458" s="51"/>
      <c r="J458" s="51"/>
    </row>
    <row r="459" spans="1:10" s="33" customFormat="1" ht="13.5" customHeight="1" x14ac:dyDescent="0.2">
      <c r="A459" s="44">
        <v>25171702</v>
      </c>
      <c r="B459" s="45" t="str">
        <f t="shared" ca="1" si="16"/>
        <v>Sistemas de frenado para automóviles</v>
      </c>
      <c r="C459" s="44" t="s">
        <v>46</v>
      </c>
      <c r="D459" s="44">
        <v>6</v>
      </c>
      <c r="E459" s="47">
        <v>4466.3</v>
      </c>
      <c r="F459" s="48">
        <f t="shared" ca="1" si="17"/>
        <v>26797.800000000003</v>
      </c>
      <c r="G459" s="51"/>
      <c r="H459" s="51"/>
      <c r="I459" s="51"/>
      <c r="J459" s="51"/>
    </row>
    <row r="460" spans="1:10" s="33" customFormat="1" ht="13.5" customHeight="1" x14ac:dyDescent="0.2">
      <c r="A460" s="44">
        <v>25171702</v>
      </c>
      <c r="B460" s="45" t="str">
        <f t="shared" ca="1" si="16"/>
        <v>Sistemas de frenado para automóviles</v>
      </c>
      <c r="C460" s="44" t="s">
        <v>46</v>
      </c>
      <c r="D460" s="44">
        <v>6</v>
      </c>
      <c r="E460" s="47">
        <v>5103.5</v>
      </c>
      <c r="F460" s="48">
        <f t="shared" ca="1" si="17"/>
        <v>30621</v>
      </c>
      <c r="G460" s="51"/>
      <c r="H460" s="51"/>
      <c r="I460" s="51"/>
      <c r="J460" s="51"/>
    </row>
    <row r="461" spans="1:10" s="33" customFormat="1" ht="14.1" customHeight="1" x14ac:dyDescent="0.2">
      <c r="A461" s="51"/>
      <c r="B461" s="51"/>
      <c r="C461" s="51"/>
      <c r="D461" s="51"/>
      <c r="E461" s="49" t="s">
        <v>47</v>
      </c>
      <c r="F461" s="50">
        <f ca="1">SUM(Table321[MONTO TOTAL ESTIMADO])</f>
        <v>1543927.3399999999</v>
      </c>
      <c r="G461" s="51"/>
      <c r="H461" s="51" t="str">
        <f>C430</f>
        <v>Bienes</v>
      </c>
      <c r="I461" s="51" t="str">
        <f>E430</f>
        <v>No</v>
      </c>
      <c r="J461" s="51" t="str">
        <f>D430</f>
        <v>Compras Menores</v>
      </c>
    </row>
    <row r="462" spans="1:10" s="33" customFormat="1" ht="14.1" customHeight="1" thickBot="1" x14ac:dyDescent="0.3"/>
    <row r="463" spans="1:10" s="33" customFormat="1" ht="33.75" customHeight="1" thickBot="1" x14ac:dyDescent="0.25">
      <c r="A463" s="34" t="s">
        <v>18</v>
      </c>
      <c r="B463" s="34" t="s">
        <v>19</v>
      </c>
      <c r="C463" s="34" t="s">
        <v>20</v>
      </c>
      <c r="D463" s="34" t="s">
        <v>21</v>
      </c>
      <c r="E463" s="34" t="s">
        <v>22</v>
      </c>
      <c r="F463" s="34" t="s">
        <v>23</v>
      </c>
      <c r="G463" s="51"/>
      <c r="H463" s="51"/>
      <c r="I463" s="51"/>
      <c r="J463" s="51"/>
    </row>
    <row r="464" spans="1:10" s="33" customFormat="1" ht="13.5" customHeight="1" thickBot="1" x14ac:dyDescent="0.25">
      <c r="A464" s="35" t="s">
        <v>83</v>
      </c>
      <c r="B464" s="35" t="s">
        <v>84</v>
      </c>
      <c r="C464" s="35" t="s">
        <v>26</v>
      </c>
      <c r="D464" s="35" t="s">
        <v>58</v>
      </c>
      <c r="E464" s="35" t="s">
        <v>28</v>
      </c>
      <c r="F464" s="35"/>
      <c r="G464" s="51"/>
      <c r="H464" s="51"/>
      <c r="I464" s="51"/>
      <c r="J464" s="51"/>
    </row>
    <row r="465" spans="1:10" s="33" customFormat="1" ht="14.1" customHeight="1" thickBot="1" x14ac:dyDescent="0.25">
      <c r="A465" s="36" t="s">
        <v>29</v>
      </c>
      <c r="B465" s="37" t="s">
        <v>30</v>
      </c>
      <c r="C465" s="52">
        <v>45159</v>
      </c>
      <c r="D465" s="36" t="s">
        <v>31</v>
      </c>
      <c r="E465" s="37" t="s">
        <v>32</v>
      </c>
      <c r="F465" s="35" t="s">
        <v>33</v>
      </c>
      <c r="G465" s="51"/>
      <c r="H465" s="51"/>
      <c r="I465" s="51"/>
      <c r="J465" s="51"/>
    </row>
    <row r="466" spans="1:10" s="33" customFormat="1" ht="14.1" customHeight="1" thickBot="1" x14ac:dyDescent="0.25">
      <c r="A466" s="41"/>
      <c r="B466" s="37" t="s">
        <v>34</v>
      </c>
      <c r="C466" s="53">
        <f>IF(C465="","",IF(AND(MONTH(C465)&gt;=1,MONTH(C465)&lt;=3),1,IF(AND(MONTH(C465)&gt;=4,MONTH(C465)&lt;=6),2,IF(AND(MONTH(C465)&gt;=7,MONTH(C465)&lt;=9),3,4))))</f>
        <v>3</v>
      </c>
      <c r="D466" s="41"/>
      <c r="E466" s="37" t="s">
        <v>35</v>
      </c>
      <c r="F466" s="35" t="s">
        <v>36</v>
      </c>
      <c r="G466" s="51"/>
      <c r="H466" s="51"/>
      <c r="I466" s="51"/>
      <c r="J466" s="51"/>
    </row>
    <row r="467" spans="1:10" s="33" customFormat="1" ht="14.1" customHeight="1" thickBot="1" x14ac:dyDescent="0.25">
      <c r="A467" s="41"/>
      <c r="B467" s="37" t="s">
        <v>37</v>
      </c>
      <c r="C467" s="52">
        <v>45170</v>
      </c>
      <c r="D467" s="41"/>
      <c r="E467" s="37" t="s">
        <v>38</v>
      </c>
      <c r="F467" s="35" t="s">
        <v>36</v>
      </c>
      <c r="G467" s="51"/>
      <c r="H467" s="51"/>
      <c r="I467" s="51"/>
      <c r="J467" s="51"/>
    </row>
    <row r="468" spans="1:10" s="33" customFormat="1" ht="14.1" customHeight="1" thickBot="1" x14ac:dyDescent="0.25">
      <c r="A468" s="41"/>
      <c r="B468" s="37" t="s">
        <v>34</v>
      </c>
      <c r="C468" s="53">
        <f>IF(C467="","",IF(AND(MONTH(C467)&gt;=1,MONTH(C467)&lt;=3),1,IF(AND(MONTH(C467)&gt;=4,MONTH(C467)&lt;=6),2,IF(AND(MONTH(C467)&gt;=7,MONTH(C467)&lt;=9),3,4))))</f>
        <v>3</v>
      </c>
      <c r="D468" s="41"/>
      <c r="E468" s="37" t="s">
        <v>39</v>
      </c>
      <c r="F468" s="35" t="s">
        <v>36</v>
      </c>
      <c r="G468" s="51"/>
      <c r="H468" s="51"/>
      <c r="I468" s="51"/>
      <c r="J468" s="51"/>
    </row>
    <row r="469" spans="1:10" s="33" customFormat="1" ht="14.1" customHeight="1" thickBot="1" x14ac:dyDescent="0.25">
      <c r="A469" s="51"/>
      <c r="B469" s="51"/>
      <c r="C469" s="51"/>
      <c r="D469" s="51"/>
      <c r="E469" s="51"/>
      <c r="F469" s="51"/>
      <c r="G469" s="51"/>
      <c r="H469" s="51"/>
      <c r="I469" s="51"/>
      <c r="J469" s="51"/>
    </row>
    <row r="470" spans="1:10" s="33" customFormat="1" ht="14.1" customHeight="1" thickBot="1" x14ac:dyDescent="0.25">
      <c r="A470" s="43" t="s">
        <v>40</v>
      </c>
      <c r="B470" s="43" t="s">
        <v>41</v>
      </c>
      <c r="C470" s="43" t="s">
        <v>42</v>
      </c>
      <c r="D470" s="43" t="s">
        <v>43</v>
      </c>
      <c r="E470" s="43" t="s">
        <v>44</v>
      </c>
      <c r="F470" s="43" t="s">
        <v>45</v>
      </c>
      <c r="G470" s="51"/>
      <c r="H470" s="51"/>
      <c r="I470" s="51"/>
      <c r="J470" s="51"/>
    </row>
    <row r="471" spans="1:10" s="33" customFormat="1" ht="14.1" customHeight="1" x14ac:dyDescent="0.2">
      <c r="A471" s="44">
        <v>25171702</v>
      </c>
      <c r="B471" s="45" t="str">
        <f t="shared" ref="B471:B494" ca="1" si="18">IFERROR(INDEX(UNSPSCDes,MATCH(INDIRECT(ADDRESS(ROW(),COLUMN()-1,4)),UNSPSCCode,0)),"")</f>
        <v>Sistemas de frenado para automóviles</v>
      </c>
      <c r="C471" s="44" t="s">
        <v>46</v>
      </c>
      <c r="D471" s="44">
        <v>10</v>
      </c>
      <c r="E471" s="47">
        <v>4702.3</v>
      </c>
      <c r="F471" s="48">
        <f t="shared" ref="F471:F494" ca="1" si="19">INDIRECT(ADDRESS(ROW(),COLUMN()-2,4))*INDIRECT(ADDRESS(ROW(),COLUMN()-1,4))</f>
        <v>47023</v>
      </c>
      <c r="G471" s="51"/>
      <c r="H471" s="51"/>
      <c r="I471" s="51"/>
      <c r="J471" s="51"/>
    </row>
    <row r="472" spans="1:10" s="33" customFormat="1" ht="13.5" customHeight="1" x14ac:dyDescent="0.2">
      <c r="A472" s="44">
        <v>25171702</v>
      </c>
      <c r="B472" s="45" t="str">
        <f t="shared" ca="1" si="18"/>
        <v>Sistemas de frenado para automóviles</v>
      </c>
      <c r="C472" s="44" t="s">
        <v>46</v>
      </c>
      <c r="D472" s="44">
        <v>10</v>
      </c>
      <c r="E472" s="47">
        <v>4690.5</v>
      </c>
      <c r="F472" s="48">
        <f t="shared" ca="1" si="19"/>
        <v>46905</v>
      </c>
      <c r="G472" s="51"/>
      <c r="H472" s="51"/>
      <c r="I472" s="51"/>
      <c r="J472" s="51"/>
    </row>
    <row r="473" spans="1:10" s="33" customFormat="1" ht="13.5" customHeight="1" x14ac:dyDescent="0.2">
      <c r="A473" s="44">
        <v>25171702</v>
      </c>
      <c r="B473" s="45" t="str">
        <f t="shared" ca="1" si="18"/>
        <v>Sistemas de frenado para automóviles</v>
      </c>
      <c r="C473" s="44" t="s">
        <v>46</v>
      </c>
      <c r="D473" s="44">
        <v>6</v>
      </c>
      <c r="E473" s="47">
        <v>4466.3</v>
      </c>
      <c r="F473" s="48">
        <f t="shared" ca="1" si="19"/>
        <v>26797.800000000003</v>
      </c>
      <c r="G473" s="51"/>
      <c r="H473" s="51"/>
      <c r="I473" s="51"/>
      <c r="J473" s="51"/>
    </row>
    <row r="474" spans="1:10" s="33" customFormat="1" ht="13.5" customHeight="1" x14ac:dyDescent="0.2">
      <c r="A474" s="44">
        <v>25171702</v>
      </c>
      <c r="B474" s="45" t="str">
        <f t="shared" ca="1" si="18"/>
        <v>Sistemas de frenado para automóviles</v>
      </c>
      <c r="C474" s="44" t="s">
        <v>46</v>
      </c>
      <c r="D474" s="44">
        <v>6</v>
      </c>
      <c r="E474" s="47">
        <v>5103.5</v>
      </c>
      <c r="F474" s="48">
        <f t="shared" ca="1" si="19"/>
        <v>30621</v>
      </c>
      <c r="G474" s="51"/>
      <c r="H474" s="51"/>
      <c r="I474" s="51"/>
      <c r="J474" s="51"/>
    </row>
    <row r="475" spans="1:10" s="33" customFormat="1" ht="13.5" customHeight="1" x14ac:dyDescent="0.2">
      <c r="A475" s="44">
        <v>26111703</v>
      </c>
      <c r="B475" s="45" t="str">
        <f t="shared" ca="1" si="18"/>
        <v>Baterías para vehículos</v>
      </c>
      <c r="C475" s="44" t="s">
        <v>46</v>
      </c>
      <c r="D475" s="44">
        <v>25</v>
      </c>
      <c r="E475" s="47">
        <v>9422.2999999999993</v>
      </c>
      <c r="F475" s="48">
        <f t="shared" ca="1" si="19"/>
        <v>235557.49999999997</v>
      </c>
      <c r="G475" s="51"/>
      <c r="H475" s="51"/>
      <c r="I475" s="51"/>
      <c r="J475" s="51"/>
    </row>
    <row r="476" spans="1:10" s="33" customFormat="1" ht="13.5" customHeight="1" x14ac:dyDescent="0.2">
      <c r="A476" s="44">
        <v>25174205</v>
      </c>
      <c r="B476" s="45" t="str">
        <f t="shared" ca="1" si="18"/>
        <v>Bielas</v>
      </c>
      <c r="C476" s="44" t="s">
        <v>46</v>
      </c>
      <c r="D476" s="44">
        <v>15</v>
      </c>
      <c r="E476" s="47">
        <v>2342.3000000000002</v>
      </c>
      <c r="F476" s="48">
        <f t="shared" ca="1" si="19"/>
        <v>35134.5</v>
      </c>
      <c r="G476" s="51"/>
      <c r="H476" s="51"/>
      <c r="I476" s="51"/>
      <c r="J476" s="51"/>
    </row>
    <row r="477" spans="1:10" s="33" customFormat="1" ht="13.5" customHeight="1" x14ac:dyDescent="0.2">
      <c r="A477" s="44">
        <v>25171702</v>
      </c>
      <c r="B477" s="45" t="str">
        <f t="shared" ca="1" si="18"/>
        <v>Sistemas de frenado para automóviles</v>
      </c>
      <c r="C477" s="44" t="s">
        <v>46</v>
      </c>
      <c r="D477" s="44">
        <v>6</v>
      </c>
      <c r="E477" s="47">
        <v>9422.2999999999993</v>
      </c>
      <c r="F477" s="48">
        <f t="shared" ca="1" si="19"/>
        <v>56533.799999999996</v>
      </c>
      <c r="G477" s="51"/>
      <c r="H477" s="51"/>
      <c r="I477" s="51"/>
      <c r="J477" s="51"/>
    </row>
    <row r="478" spans="1:10" s="33" customFormat="1" ht="13.5" customHeight="1" x14ac:dyDescent="0.2">
      <c r="A478" s="44">
        <v>25171702</v>
      </c>
      <c r="B478" s="45" t="str">
        <f t="shared" ca="1" si="18"/>
        <v>Sistemas de frenado para automóviles</v>
      </c>
      <c r="C478" s="44" t="s">
        <v>46</v>
      </c>
      <c r="D478" s="44">
        <v>10</v>
      </c>
      <c r="E478" s="47">
        <v>8596.2999999999993</v>
      </c>
      <c r="F478" s="48">
        <f t="shared" ca="1" si="19"/>
        <v>85963</v>
      </c>
      <c r="G478" s="51"/>
      <c r="H478" s="51"/>
      <c r="I478" s="51"/>
      <c r="J478" s="51"/>
    </row>
    <row r="479" spans="1:10" s="33" customFormat="1" ht="13.5" customHeight="1" x14ac:dyDescent="0.2">
      <c r="A479" s="44">
        <v>25171702</v>
      </c>
      <c r="B479" s="45" t="str">
        <f t="shared" ca="1" si="18"/>
        <v>Sistemas de frenado para automóviles</v>
      </c>
      <c r="C479" s="44" t="s">
        <v>46</v>
      </c>
      <c r="D479" s="44">
        <v>10</v>
      </c>
      <c r="E479" s="47">
        <v>7062.3</v>
      </c>
      <c r="F479" s="48">
        <f t="shared" ca="1" si="19"/>
        <v>70623</v>
      </c>
      <c r="G479" s="51"/>
      <c r="H479" s="51"/>
      <c r="I479" s="51"/>
      <c r="J479" s="51"/>
    </row>
    <row r="480" spans="1:10" s="33" customFormat="1" ht="13.5" customHeight="1" x14ac:dyDescent="0.2">
      <c r="A480" s="44">
        <v>26111901</v>
      </c>
      <c r="B480" s="45" t="str">
        <f t="shared" ca="1" si="18"/>
        <v>Embragues de placa</v>
      </c>
      <c r="C480" s="44" t="s">
        <v>46</v>
      </c>
      <c r="D480" s="44">
        <v>5</v>
      </c>
      <c r="E480" s="47">
        <v>23452.5</v>
      </c>
      <c r="F480" s="48">
        <f t="shared" ca="1" si="19"/>
        <v>117262.5</v>
      </c>
      <c r="G480" s="51"/>
      <c r="H480" s="51"/>
      <c r="I480" s="51"/>
      <c r="J480" s="51"/>
    </row>
    <row r="481" spans="1:10" s="33" customFormat="1" ht="13.5" customHeight="1" x14ac:dyDescent="0.2">
      <c r="A481" s="44">
        <v>25174202</v>
      </c>
      <c r="B481" s="45" t="str">
        <f t="shared" ca="1" si="18"/>
        <v>Suspensión de dirección</v>
      </c>
      <c r="C481" s="44" t="s">
        <v>46</v>
      </c>
      <c r="D481" s="44">
        <v>2</v>
      </c>
      <c r="E481" s="47">
        <v>23443.06</v>
      </c>
      <c r="F481" s="48">
        <f t="shared" ca="1" si="19"/>
        <v>46886.12</v>
      </c>
      <c r="G481" s="51"/>
      <c r="H481" s="51"/>
      <c r="I481" s="51"/>
      <c r="J481" s="51"/>
    </row>
    <row r="482" spans="1:10" s="33" customFormat="1" ht="13.5" customHeight="1" x14ac:dyDescent="0.2">
      <c r="A482" s="44">
        <v>25174202</v>
      </c>
      <c r="B482" s="45" t="str">
        <f t="shared" ca="1" si="18"/>
        <v>Suspensión de dirección</v>
      </c>
      <c r="C482" s="44" t="s">
        <v>46</v>
      </c>
      <c r="D482" s="44">
        <v>3</v>
      </c>
      <c r="E482" s="47">
        <v>23440.7</v>
      </c>
      <c r="F482" s="48">
        <f t="shared" ca="1" si="19"/>
        <v>70322.100000000006</v>
      </c>
      <c r="G482" s="51"/>
      <c r="H482" s="51"/>
      <c r="I482" s="51"/>
      <c r="J482" s="51"/>
    </row>
    <row r="483" spans="1:10" s="33" customFormat="1" ht="13.5" customHeight="1" x14ac:dyDescent="0.2">
      <c r="A483" s="44">
        <v>25174202</v>
      </c>
      <c r="B483" s="45" t="str">
        <f t="shared" ca="1" si="18"/>
        <v>Suspensión de dirección</v>
      </c>
      <c r="C483" s="44" t="s">
        <v>46</v>
      </c>
      <c r="D483" s="44">
        <v>3</v>
      </c>
      <c r="E483" s="47">
        <v>19322.5</v>
      </c>
      <c r="F483" s="48">
        <f t="shared" ca="1" si="19"/>
        <v>57967.5</v>
      </c>
      <c r="G483" s="51"/>
      <c r="H483" s="51"/>
      <c r="I483" s="51"/>
      <c r="J483" s="51"/>
    </row>
    <row r="484" spans="1:10" s="33" customFormat="1" ht="13.5" customHeight="1" x14ac:dyDescent="0.2">
      <c r="A484" s="44">
        <v>26101729</v>
      </c>
      <c r="B484" s="45" t="str">
        <f t="shared" ca="1" si="18"/>
        <v>Bolas de brazo oscilante</v>
      </c>
      <c r="C484" s="44" t="s">
        <v>46</v>
      </c>
      <c r="D484" s="44">
        <v>10</v>
      </c>
      <c r="E484" s="47">
        <v>2342.3000000000002</v>
      </c>
      <c r="F484" s="48">
        <f t="shared" ca="1" si="19"/>
        <v>23423</v>
      </c>
      <c r="G484" s="51"/>
      <c r="H484" s="51"/>
      <c r="I484" s="51"/>
      <c r="J484" s="51"/>
    </row>
    <row r="485" spans="1:10" s="33" customFormat="1" ht="13.5" customHeight="1" x14ac:dyDescent="0.2">
      <c r="A485" s="44">
        <v>26112002</v>
      </c>
      <c r="B485" s="45" t="str">
        <f t="shared" ca="1" si="18"/>
        <v>Placa impulsada</v>
      </c>
      <c r="C485" s="44" t="s">
        <v>46</v>
      </c>
      <c r="D485" s="44">
        <v>5</v>
      </c>
      <c r="E485" s="47">
        <v>12744</v>
      </c>
      <c r="F485" s="48">
        <f t="shared" ca="1" si="19"/>
        <v>63720</v>
      </c>
      <c r="G485" s="51"/>
      <c r="H485" s="51"/>
      <c r="I485" s="51"/>
      <c r="J485" s="51"/>
    </row>
    <row r="486" spans="1:10" s="33" customFormat="1" ht="13.5" customHeight="1" x14ac:dyDescent="0.2">
      <c r="A486" s="44">
        <v>26112002</v>
      </c>
      <c r="B486" s="45" t="str">
        <f t="shared" ca="1" si="18"/>
        <v>Placa impulsada</v>
      </c>
      <c r="C486" s="44" t="s">
        <v>46</v>
      </c>
      <c r="D486" s="44">
        <v>4</v>
      </c>
      <c r="E486" s="47">
        <v>3522.3</v>
      </c>
      <c r="F486" s="48">
        <f t="shared" ca="1" si="19"/>
        <v>14089.2</v>
      </c>
      <c r="G486" s="51"/>
      <c r="H486" s="51"/>
      <c r="I486" s="51"/>
      <c r="J486" s="51"/>
    </row>
    <row r="487" spans="1:10" s="33" customFormat="1" ht="13.5" customHeight="1" x14ac:dyDescent="0.2">
      <c r="A487" s="44">
        <v>26112002</v>
      </c>
      <c r="B487" s="45" t="str">
        <f t="shared" ca="1" si="18"/>
        <v>Placa impulsada</v>
      </c>
      <c r="C487" s="44" t="s">
        <v>46</v>
      </c>
      <c r="D487" s="44">
        <v>5</v>
      </c>
      <c r="E487" s="47">
        <v>15908.76</v>
      </c>
      <c r="F487" s="48">
        <f t="shared" ca="1" si="19"/>
        <v>79543.8</v>
      </c>
      <c r="G487" s="51"/>
      <c r="H487" s="51"/>
      <c r="I487" s="51"/>
      <c r="J487" s="51"/>
    </row>
    <row r="488" spans="1:10" s="33" customFormat="1" ht="13.5" customHeight="1" x14ac:dyDescent="0.2">
      <c r="A488" s="44">
        <v>25171714</v>
      </c>
      <c r="B488" s="45" t="str">
        <f t="shared" ca="1" si="18"/>
        <v>Tambor de freno</v>
      </c>
      <c r="C488" s="44" t="s">
        <v>46</v>
      </c>
      <c r="D488" s="44">
        <v>10</v>
      </c>
      <c r="E488" s="47">
        <v>7062.3</v>
      </c>
      <c r="F488" s="48">
        <f t="shared" ca="1" si="19"/>
        <v>70623</v>
      </c>
      <c r="G488" s="51"/>
      <c r="H488" s="51"/>
      <c r="I488" s="51"/>
      <c r="J488" s="51"/>
    </row>
    <row r="489" spans="1:10" s="33" customFormat="1" ht="13.5" customHeight="1" x14ac:dyDescent="0.2">
      <c r="A489" s="44">
        <v>25171719</v>
      </c>
      <c r="B489" s="45" t="str">
        <f t="shared" ca="1" si="18"/>
        <v>Refuerzos de frenado</v>
      </c>
      <c r="C489" s="44" t="s">
        <v>46</v>
      </c>
      <c r="D489" s="44">
        <v>20</v>
      </c>
      <c r="E489" s="47">
        <v>5882.3</v>
      </c>
      <c r="F489" s="48">
        <f t="shared" ca="1" si="19"/>
        <v>117646</v>
      </c>
      <c r="G489" s="51"/>
      <c r="H489" s="51"/>
      <c r="I489" s="51"/>
      <c r="J489" s="51"/>
    </row>
    <row r="490" spans="1:10" s="33" customFormat="1" ht="13.5" customHeight="1" x14ac:dyDescent="0.2">
      <c r="A490" s="44">
        <v>25173807</v>
      </c>
      <c r="B490" s="45" t="str">
        <f t="shared" ca="1" si="18"/>
        <v>Ejes de cardán</v>
      </c>
      <c r="C490" s="44" t="s">
        <v>46</v>
      </c>
      <c r="D490" s="44">
        <v>4</v>
      </c>
      <c r="E490" s="47">
        <v>10590.5</v>
      </c>
      <c r="F490" s="48">
        <f t="shared" ca="1" si="19"/>
        <v>42362</v>
      </c>
      <c r="G490" s="51"/>
      <c r="H490" s="51"/>
      <c r="I490" s="51"/>
      <c r="J490" s="51"/>
    </row>
    <row r="491" spans="1:10" s="33" customFormat="1" ht="13.5" customHeight="1" x14ac:dyDescent="0.2">
      <c r="A491" s="44">
        <v>25174202</v>
      </c>
      <c r="B491" s="45" t="str">
        <f t="shared" ca="1" si="18"/>
        <v>Suspensión de dirección</v>
      </c>
      <c r="C491" s="44" t="s">
        <v>46</v>
      </c>
      <c r="D491" s="44">
        <v>6</v>
      </c>
      <c r="E491" s="47">
        <v>19893.62</v>
      </c>
      <c r="F491" s="48">
        <f t="shared" ca="1" si="19"/>
        <v>119361.72</v>
      </c>
      <c r="G491" s="51"/>
      <c r="H491" s="51"/>
      <c r="I491" s="51"/>
      <c r="J491" s="51"/>
    </row>
    <row r="492" spans="1:10" s="33" customFormat="1" ht="13.5" customHeight="1" x14ac:dyDescent="0.2">
      <c r="A492" s="44">
        <v>25171702</v>
      </c>
      <c r="B492" s="45" t="str">
        <f t="shared" ca="1" si="18"/>
        <v>Sistemas de frenado para automóviles</v>
      </c>
      <c r="C492" s="44" t="s">
        <v>46</v>
      </c>
      <c r="D492" s="44">
        <v>6</v>
      </c>
      <c r="E492" s="47">
        <v>4690.5</v>
      </c>
      <c r="F492" s="48">
        <f t="shared" ca="1" si="19"/>
        <v>28143</v>
      </c>
      <c r="G492" s="51"/>
      <c r="H492" s="51"/>
      <c r="I492" s="51"/>
      <c r="J492" s="51"/>
    </row>
    <row r="493" spans="1:10" s="33" customFormat="1" ht="13.5" customHeight="1" x14ac:dyDescent="0.2">
      <c r="A493" s="44">
        <v>25171702</v>
      </c>
      <c r="B493" s="45" t="str">
        <f t="shared" ca="1" si="18"/>
        <v>Sistemas de frenado para automóviles</v>
      </c>
      <c r="C493" s="44" t="s">
        <v>46</v>
      </c>
      <c r="D493" s="44">
        <v>6</v>
      </c>
      <c r="E493" s="47">
        <v>4466.3</v>
      </c>
      <c r="F493" s="48">
        <f t="shared" ca="1" si="19"/>
        <v>26797.800000000003</v>
      </c>
      <c r="G493" s="51"/>
      <c r="H493" s="51"/>
      <c r="I493" s="51"/>
      <c r="J493" s="51"/>
    </row>
    <row r="494" spans="1:10" s="33" customFormat="1" ht="13.5" customHeight="1" x14ac:dyDescent="0.2">
      <c r="A494" s="44">
        <v>25171702</v>
      </c>
      <c r="B494" s="45" t="str">
        <f t="shared" ca="1" si="18"/>
        <v>Sistemas de frenado para automóviles</v>
      </c>
      <c r="C494" s="44" t="s">
        <v>46</v>
      </c>
      <c r="D494" s="44">
        <v>6</v>
      </c>
      <c r="E494" s="47">
        <v>5103.5</v>
      </c>
      <c r="F494" s="48">
        <f t="shared" ca="1" si="19"/>
        <v>30621</v>
      </c>
      <c r="G494" s="51"/>
      <c r="H494" s="51"/>
      <c r="I494" s="51"/>
      <c r="J494" s="51"/>
    </row>
    <row r="495" spans="1:10" s="33" customFormat="1" ht="14.1" customHeight="1" x14ac:dyDescent="0.2">
      <c r="A495" s="51"/>
      <c r="B495" s="51"/>
      <c r="C495" s="51"/>
      <c r="D495" s="51"/>
      <c r="E495" s="49" t="s">
        <v>47</v>
      </c>
      <c r="F495" s="50">
        <f ca="1">SUM(Table322[MONTO TOTAL ESTIMADO])</f>
        <v>1543927.3399999999</v>
      </c>
      <c r="G495" s="51"/>
      <c r="H495" s="51" t="str">
        <f>C464</f>
        <v>Bienes</v>
      </c>
      <c r="I495" s="51" t="str">
        <f>E464</f>
        <v>No</v>
      </c>
      <c r="J495" s="51" t="str">
        <f>D464</f>
        <v>Compras Menores</v>
      </c>
    </row>
    <row r="496" spans="1:10" s="33" customFormat="1" ht="14.1" customHeight="1" thickBot="1" x14ac:dyDescent="0.3"/>
    <row r="497" spans="1:10" s="33" customFormat="1" ht="33.75" customHeight="1" thickBot="1" x14ac:dyDescent="0.25">
      <c r="A497" s="34" t="s">
        <v>18</v>
      </c>
      <c r="B497" s="34" t="s">
        <v>19</v>
      </c>
      <c r="C497" s="34" t="s">
        <v>20</v>
      </c>
      <c r="D497" s="34" t="s">
        <v>21</v>
      </c>
      <c r="E497" s="34" t="s">
        <v>22</v>
      </c>
      <c r="F497" s="34" t="s">
        <v>23</v>
      </c>
      <c r="G497" s="51"/>
      <c r="H497" s="51"/>
      <c r="I497" s="51"/>
      <c r="J497" s="51"/>
    </row>
    <row r="498" spans="1:10" s="33" customFormat="1" ht="13.5" customHeight="1" thickBot="1" x14ac:dyDescent="0.25">
      <c r="A498" s="35" t="s">
        <v>83</v>
      </c>
      <c r="B498" s="35" t="s">
        <v>84</v>
      </c>
      <c r="C498" s="35" t="s">
        <v>26</v>
      </c>
      <c r="D498" s="35" t="s">
        <v>51</v>
      </c>
      <c r="E498" s="35" t="s">
        <v>28</v>
      </c>
      <c r="F498" s="35"/>
      <c r="G498" s="51"/>
      <c r="H498" s="51"/>
      <c r="I498" s="51"/>
      <c r="J498" s="51"/>
    </row>
    <row r="499" spans="1:10" s="33" customFormat="1" ht="14.1" customHeight="1" thickBot="1" x14ac:dyDescent="0.25">
      <c r="A499" s="36" t="s">
        <v>29</v>
      </c>
      <c r="B499" s="37" t="s">
        <v>30</v>
      </c>
      <c r="C499" s="52">
        <v>45219</v>
      </c>
      <c r="D499" s="36" t="s">
        <v>31</v>
      </c>
      <c r="E499" s="37" t="s">
        <v>32</v>
      </c>
      <c r="F499" s="35" t="s">
        <v>33</v>
      </c>
      <c r="G499" s="51"/>
      <c r="H499" s="51"/>
      <c r="I499" s="51"/>
      <c r="J499" s="51"/>
    </row>
    <row r="500" spans="1:10" s="33" customFormat="1" ht="14.1" customHeight="1" thickBot="1" x14ac:dyDescent="0.25">
      <c r="A500" s="41"/>
      <c r="B500" s="37" t="s">
        <v>34</v>
      </c>
      <c r="C500" s="53">
        <f>IF(C499="","",IF(AND(MONTH(C499)&gt;=1,MONTH(C499)&lt;=3),1,IF(AND(MONTH(C499)&gt;=4,MONTH(C499)&lt;=6),2,IF(AND(MONTH(C499)&gt;=7,MONTH(C499)&lt;=9),3,4))))</f>
        <v>4</v>
      </c>
      <c r="D500" s="41"/>
      <c r="E500" s="37" t="s">
        <v>35</v>
      </c>
      <c r="F500" s="35" t="s">
        <v>36</v>
      </c>
      <c r="G500" s="51"/>
      <c r="H500" s="51"/>
      <c r="I500" s="51"/>
      <c r="J500" s="51"/>
    </row>
    <row r="501" spans="1:10" s="33" customFormat="1" ht="14.1" customHeight="1" thickBot="1" x14ac:dyDescent="0.25">
      <c r="A501" s="41"/>
      <c r="B501" s="37" t="s">
        <v>37</v>
      </c>
      <c r="C501" s="52">
        <v>45247</v>
      </c>
      <c r="D501" s="41"/>
      <c r="E501" s="37" t="s">
        <v>38</v>
      </c>
      <c r="F501" s="35" t="s">
        <v>36</v>
      </c>
      <c r="G501" s="51"/>
      <c r="H501" s="51"/>
      <c r="I501" s="51"/>
      <c r="J501" s="51"/>
    </row>
    <row r="502" spans="1:10" s="33" customFormat="1" ht="14.1" customHeight="1" thickBot="1" x14ac:dyDescent="0.25">
      <c r="A502" s="41"/>
      <c r="B502" s="37" t="s">
        <v>34</v>
      </c>
      <c r="C502" s="53">
        <f>IF(C501="","",IF(AND(MONTH(C501)&gt;=1,MONTH(C501)&lt;=3),1,IF(AND(MONTH(C501)&gt;=4,MONTH(C501)&lt;=6),2,IF(AND(MONTH(C501)&gt;=7,MONTH(C501)&lt;=9),3,4))))</f>
        <v>4</v>
      </c>
      <c r="D502" s="41"/>
      <c r="E502" s="37" t="s">
        <v>39</v>
      </c>
      <c r="F502" s="35" t="s">
        <v>36</v>
      </c>
      <c r="G502" s="51"/>
      <c r="H502" s="51"/>
      <c r="I502" s="51"/>
      <c r="J502" s="51"/>
    </row>
    <row r="503" spans="1:10" s="33" customFormat="1" ht="14.1" customHeight="1" thickBot="1" x14ac:dyDescent="0.25">
      <c r="A503" s="51"/>
      <c r="B503" s="51"/>
      <c r="C503" s="51"/>
      <c r="D503" s="51"/>
      <c r="E503" s="51"/>
      <c r="F503" s="51"/>
      <c r="G503" s="51"/>
      <c r="H503" s="51"/>
      <c r="I503" s="51"/>
      <c r="J503" s="51"/>
    </row>
    <row r="504" spans="1:10" s="33" customFormat="1" ht="14.1" customHeight="1" thickBot="1" x14ac:dyDescent="0.25">
      <c r="A504" s="43" t="s">
        <v>40</v>
      </c>
      <c r="B504" s="43" t="s">
        <v>41</v>
      </c>
      <c r="C504" s="43" t="s">
        <v>42</v>
      </c>
      <c r="D504" s="43" t="s">
        <v>43</v>
      </c>
      <c r="E504" s="43" t="s">
        <v>44</v>
      </c>
      <c r="F504" s="43" t="s">
        <v>45</v>
      </c>
      <c r="G504" s="51"/>
      <c r="H504" s="51"/>
      <c r="I504" s="51"/>
      <c r="J504" s="51"/>
    </row>
    <row r="505" spans="1:10" s="33" customFormat="1" ht="14.1" customHeight="1" x14ac:dyDescent="0.2">
      <c r="A505" s="44">
        <v>25171702</v>
      </c>
      <c r="B505" s="45" t="str">
        <f t="shared" ref="B505:B527" ca="1" si="20">IFERROR(INDEX(UNSPSCDes,MATCH(INDIRECT(ADDRESS(ROW(),COLUMN()-1,4)),UNSPSCCode,0)),"")</f>
        <v>Sistemas de frenado para automóviles</v>
      </c>
      <c r="C505" s="44" t="s">
        <v>46</v>
      </c>
      <c r="D505" s="44">
        <v>20</v>
      </c>
      <c r="E505" s="47">
        <v>4702.3</v>
      </c>
      <c r="F505" s="48">
        <f t="shared" ref="F505:F527" ca="1" si="21">INDIRECT(ADDRESS(ROW(),COLUMN()-2,4))*INDIRECT(ADDRESS(ROW(),COLUMN()-1,4))</f>
        <v>94046</v>
      </c>
      <c r="G505" s="51"/>
      <c r="H505" s="51"/>
      <c r="I505" s="51"/>
      <c r="J505" s="51"/>
    </row>
    <row r="506" spans="1:10" s="33" customFormat="1" ht="13.5" customHeight="1" x14ac:dyDescent="0.2">
      <c r="A506" s="44">
        <v>25171702</v>
      </c>
      <c r="B506" s="45" t="str">
        <f t="shared" ca="1" si="20"/>
        <v>Sistemas de frenado para automóviles</v>
      </c>
      <c r="C506" s="44" t="s">
        <v>46</v>
      </c>
      <c r="D506" s="44">
        <v>20</v>
      </c>
      <c r="E506" s="47">
        <v>4690.5</v>
      </c>
      <c r="F506" s="48">
        <f t="shared" ca="1" si="21"/>
        <v>93810</v>
      </c>
      <c r="G506" s="51"/>
      <c r="H506" s="51"/>
      <c r="I506" s="51"/>
      <c r="J506" s="51"/>
    </row>
    <row r="507" spans="1:10" s="33" customFormat="1" ht="13.5" customHeight="1" x14ac:dyDescent="0.2">
      <c r="A507" s="44">
        <v>25171702</v>
      </c>
      <c r="B507" s="45" t="str">
        <f t="shared" ca="1" si="20"/>
        <v>Sistemas de frenado para automóviles</v>
      </c>
      <c r="C507" s="44" t="s">
        <v>46</v>
      </c>
      <c r="D507" s="44">
        <v>20</v>
      </c>
      <c r="E507" s="47">
        <v>4466.3</v>
      </c>
      <c r="F507" s="48">
        <f t="shared" ca="1" si="21"/>
        <v>89326</v>
      </c>
      <c r="G507" s="51"/>
      <c r="H507" s="51"/>
      <c r="I507" s="51"/>
      <c r="J507" s="51"/>
    </row>
    <row r="508" spans="1:10" s="33" customFormat="1" ht="13.5" customHeight="1" x14ac:dyDescent="0.2">
      <c r="A508" s="44">
        <v>25171702</v>
      </c>
      <c r="B508" s="45" t="str">
        <f t="shared" ca="1" si="20"/>
        <v>Sistemas de frenado para automóviles</v>
      </c>
      <c r="C508" s="44" t="s">
        <v>46</v>
      </c>
      <c r="D508" s="44">
        <v>20</v>
      </c>
      <c r="E508" s="47">
        <v>5103.5</v>
      </c>
      <c r="F508" s="48">
        <f t="shared" ca="1" si="21"/>
        <v>102070</v>
      </c>
      <c r="G508" s="51"/>
      <c r="H508" s="51"/>
      <c r="I508" s="51"/>
      <c r="J508" s="51"/>
    </row>
    <row r="509" spans="1:10" s="33" customFormat="1" ht="13.5" customHeight="1" x14ac:dyDescent="0.2">
      <c r="A509" s="44">
        <v>26111703</v>
      </c>
      <c r="B509" s="45" t="str">
        <f t="shared" ca="1" si="20"/>
        <v>Baterías para vehículos</v>
      </c>
      <c r="C509" s="44" t="s">
        <v>46</v>
      </c>
      <c r="D509" s="44">
        <v>30</v>
      </c>
      <c r="E509" s="47">
        <v>9422.2999999999993</v>
      </c>
      <c r="F509" s="48">
        <f t="shared" ca="1" si="21"/>
        <v>282669</v>
      </c>
      <c r="G509" s="51"/>
      <c r="H509" s="51"/>
      <c r="I509" s="51"/>
      <c r="J509" s="51"/>
    </row>
    <row r="510" spans="1:10" s="33" customFormat="1" ht="13.5" customHeight="1" x14ac:dyDescent="0.2">
      <c r="A510" s="44">
        <v>25174205</v>
      </c>
      <c r="B510" s="45" t="str">
        <f t="shared" ca="1" si="20"/>
        <v>Bielas</v>
      </c>
      <c r="C510" s="44" t="s">
        <v>46</v>
      </c>
      <c r="D510" s="44">
        <v>20</v>
      </c>
      <c r="E510" s="47">
        <v>2342.3000000000002</v>
      </c>
      <c r="F510" s="48">
        <f t="shared" ca="1" si="21"/>
        <v>46846</v>
      </c>
      <c r="G510" s="51"/>
      <c r="H510" s="51"/>
      <c r="I510" s="51"/>
      <c r="J510" s="51"/>
    </row>
    <row r="511" spans="1:10" s="33" customFormat="1" ht="13.5" customHeight="1" x14ac:dyDescent="0.2">
      <c r="A511" s="44">
        <v>25171702</v>
      </c>
      <c r="B511" s="45" t="str">
        <f t="shared" ca="1" si="20"/>
        <v>Sistemas de frenado para automóviles</v>
      </c>
      <c r="C511" s="44" t="s">
        <v>46</v>
      </c>
      <c r="D511" s="44">
        <v>15</v>
      </c>
      <c r="E511" s="47">
        <v>9422.2999999999993</v>
      </c>
      <c r="F511" s="48">
        <f t="shared" ca="1" si="21"/>
        <v>141334.5</v>
      </c>
      <c r="G511" s="51"/>
      <c r="H511" s="51"/>
      <c r="I511" s="51"/>
      <c r="J511" s="51"/>
    </row>
    <row r="512" spans="1:10" s="33" customFormat="1" ht="13.5" customHeight="1" x14ac:dyDescent="0.2">
      <c r="A512" s="44">
        <v>25171702</v>
      </c>
      <c r="B512" s="45" t="str">
        <f t="shared" ca="1" si="20"/>
        <v>Sistemas de frenado para automóviles</v>
      </c>
      <c r="C512" s="44" t="s">
        <v>46</v>
      </c>
      <c r="D512" s="44">
        <v>15</v>
      </c>
      <c r="E512" s="47">
        <v>8596.2999999999993</v>
      </c>
      <c r="F512" s="48">
        <f t="shared" ca="1" si="21"/>
        <v>128944.49999999999</v>
      </c>
      <c r="G512" s="51"/>
      <c r="H512" s="51"/>
      <c r="I512" s="51"/>
      <c r="J512" s="51"/>
    </row>
    <row r="513" spans="1:10" s="33" customFormat="1" ht="13.5" customHeight="1" x14ac:dyDescent="0.2">
      <c r="A513" s="44">
        <v>25171702</v>
      </c>
      <c r="B513" s="45" t="str">
        <f t="shared" ca="1" si="20"/>
        <v>Sistemas de frenado para automóviles</v>
      </c>
      <c r="C513" s="44" t="s">
        <v>46</v>
      </c>
      <c r="D513" s="44">
        <v>10</v>
      </c>
      <c r="E513" s="47">
        <v>7062.3</v>
      </c>
      <c r="F513" s="48">
        <f t="shared" ca="1" si="21"/>
        <v>70623</v>
      </c>
      <c r="G513" s="51"/>
      <c r="H513" s="51"/>
      <c r="I513" s="51"/>
      <c r="J513" s="51"/>
    </row>
    <row r="514" spans="1:10" s="33" customFormat="1" ht="13.5" customHeight="1" x14ac:dyDescent="0.2">
      <c r="A514" s="44">
        <v>26111901</v>
      </c>
      <c r="B514" s="45" t="str">
        <f t="shared" ca="1" si="20"/>
        <v>Embragues de placa</v>
      </c>
      <c r="C514" s="44" t="s">
        <v>46</v>
      </c>
      <c r="D514" s="44">
        <v>15</v>
      </c>
      <c r="E514" s="47">
        <v>23452.5</v>
      </c>
      <c r="F514" s="48">
        <f t="shared" ca="1" si="21"/>
        <v>351787.5</v>
      </c>
      <c r="G514" s="51"/>
      <c r="H514" s="51"/>
      <c r="I514" s="51"/>
      <c r="J514" s="51"/>
    </row>
    <row r="515" spans="1:10" s="33" customFormat="1" ht="13.5" customHeight="1" x14ac:dyDescent="0.2">
      <c r="A515" s="44">
        <v>25174202</v>
      </c>
      <c r="B515" s="45" t="str">
        <f t="shared" ca="1" si="20"/>
        <v>Suspensión de dirección</v>
      </c>
      <c r="C515" s="44" t="s">
        <v>46</v>
      </c>
      <c r="D515" s="44">
        <v>20</v>
      </c>
      <c r="E515" s="47">
        <v>23443.06</v>
      </c>
      <c r="F515" s="48">
        <f t="shared" ca="1" si="21"/>
        <v>468861.2</v>
      </c>
      <c r="G515" s="51"/>
      <c r="H515" s="51"/>
      <c r="I515" s="51"/>
      <c r="J515" s="51"/>
    </row>
    <row r="516" spans="1:10" s="33" customFormat="1" ht="13.5" customHeight="1" x14ac:dyDescent="0.2">
      <c r="A516" s="44">
        <v>25174202</v>
      </c>
      <c r="B516" s="45" t="str">
        <f t="shared" ca="1" si="20"/>
        <v>Suspensión de dirección</v>
      </c>
      <c r="C516" s="44" t="s">
        <v>46</v>
      </c>
      <c r="D516" s="44">
        <v>20</v>
      </c>
      <c r="E516" s="47">
        <v>23440.7</v>
      </c>
      <c r="F516" s="48">
        <f t="shared" ca="1" si="21"/>
        <v>468814</v>
      </c>
      <c r="G516" s="51"/>
      <c r="H516" s="51"/>
      <c r="I516" s="51"/>
      <c r="J516" s="51"/>
    </row>
    <row r="517" spans="1:10" s="33" customFormat="1" ht="13.5" customHeight="1" x14ac:dyDescent="0.2">
      <c r="A517" s="44">
        <v>25174202</v>
      </c>
      <c r="B517" s="45" t="str">
        <f t="shared" ca="1" si="20"/>
        <v>Suspensión de dirección</v>
      </c>
      <c r="C517" s="44" t="s">
        <v>46</v>
      </c>
      <c r="D517" s="44">
        <v>20</v>
      </c>
      <c r="E517" s="47">
        <v>19322.5</v>
      </c>
      <c r="F517" s="48">
        <f t="shared" ca="1" si="21"/>
        <v>386450</v>
      </c>
      <c r="G517" s="51"/>
      <c r="H517" s="51"/>
      <c r="I517" s="51"/>
      <c r="J517" s="51"/>
    </row>
    <row r="518" spans="1:10" s="33" customFormat="1" ht="13.5" customHeight="1" x14ac:dyDescent="0.2">
      <c r="A518" s="44">
        <v>26101729</v>
      </c>
      <c r="B518" s="45" t="str">
        <f t="shared" ca="1" si="20"/>
        <v>Bolas de brazo oscilante</v>
      </c>
      <c r="C518" s="44" t="s">
        <v>46</v>
      </c>
      <c r="D518" s="44">
        <v>20</v>
      </c>
      <c r="E518" s="47">
        <v>2342.3000000000002</v>
      </c>
      <c r="F518" s="48">
        <f t="shared" ca="1" si="21"/>
        <v>46846</v>
      </c>
      <c r="G518" s="51"/>
      <c r="H518" s="51"/>
      <c r="I518" s="51"/>
      <c r="J518" s="51"/>
    </row>
    <row r="519" spans="1:10" s="33" customFormat="1" ht="13.5" customHeight="1" x14ac:dyDescent="0.2">
      <c r="A519" s="44">
        <v>26112002</v>
      </c>
      <c r="B519" s="45" t="str">
        <f t="shared" ca="1" si="20"/>
        <v>Placa impulsada</v>
      </c>
      <c r="C519" s="44" t="s">
        <v>46</v>
      </c>
      <c r="D519" s="44">
        <v>20</v>
      </c>
      <c r="E519" s="47">
        <v>12744</v>
      </c>
      <c r="F519" s="48">
        <f t="shared" ca="1" si="21"/>
        <v>254880</v>
      </c>
      <c r="G519" s="51"/>
      <c r="H519" s="51"/>
      <c r="I519" s="51"/>
      <c r="J519" s="51"/>
    </row>
    <row r="520" spans="1:10" s="33" customFormat="1" ht="13.5" customHeight="1" x14ac:dyDescent="0.2">
      <c r="A520" s="44">
        <v>26112002</v>
      </c>
      <c r="B520" s="45" t="str">
        <f t="shared" ca="1" si="20"/>
        <v>Placa impulsada</v>
      </c>
      <c r="C520" s="44" t="s">
        <v>46</v>
      </c>
      <c r="D520" s="44">
        <v>20</v>
      </c>
      <c r="E520" s="47">
        <v>3522.3</v>
      </c>
      <c r="F520" s="48">
        <f t="shared" ca="1" si="21"/>
        <v>70446</v>
      </c>
      <c r="G520" s="51"/>
      <c r="H520" s="51"/>
      <c r="I520" s="51"/>
      <c r="J520" s="51"/>
    </row>
    <row r="521" spans="1:10" s="33" customFormat="1" ht="13.5" customHeight="1" x14ac:dyDescent="0.2">
      <c r="A521" s="44">
        <v>26112002</v>
      </c>
      <c r="B521" s="45" t="str">
        <f t="shared" ca="1" si="20"/>
        <v>Placa impulsada</v>
      </c>
      <c r="C521" s="44" t="s">
        <v>46</v>
      </c>
      <c r="D521" s="44">
        <v>20</v>
      </c>
      <c r="E521" s="47">
        <v>15908.76</v>
      </c>
      <c r="F521" s="48">
        <f t="shared" ca="1" si="21"/>
        <v>318175.2</v>
      </c>
      <c r="G521" s="51"/>
      <c r="H521" s="51"/>
      <c r="I521" s="51"/>
      <c r="J521" s="51"/>
    </row>
    <row r="522" spans="1:10" s="33" customFormat="1" ht="13.5" customHeight="1" x14ac:dyDescent="0.2">
      <c r="A522" s="44">
        <v>25171714</v>
      </c>
      <c r="B522" s="45" t="str">
        <f t="shared" ca="1" si="20"/>
        <v>Tambor de freno</v>
      </c>
      <c r="C522" s="44" t="s">
        <v>46</v>
      </c>
      <c r="D522" s="44">
        <v>20</v>
      </c>
      <c r="E522" s="47">
        <v>7062.3</v>
      </c>
      <c r="F522" s="48">
        <f t="shared" ca="1" si="21"/>
        <v>141246</v>
      </c>
      <c r="G522" s="51"/>
      <c r="H522" s="51"/>
      <c r="I522" s="51"/>
      <c r="J522" s="51"/>
    </row>
    <row r="523" spans="1:10" s="33" customFormat="1" ht="13.5" customHeight="1" x14ac:dyDescent="0.2">
      <c r="A523" s="44">
        <v>25171719</v>
      </c>
      <c r="B523" s="45" t="str">
        <f t="shared" ca="1" si="20"/>
        <v>Refuerzos de frenado</v>
      </c>
      <c r="C523" s="44" t="s">
        <v>46</v>
      </c>
      <c r="D523" s="44">
        <v>20</v>
      </c>
      <c r="E523" s="47">
        <v>5882.3</v>
      </c>
      <c r="F523" s="48">
        <f t="shared" ca="1" si="21"/>
        <v>117646</v>
      </c>
      <c r="G523" s="51"/>
      <c r="H523" s="51"/>
      <c r="I523" s="51"/>
      <c r="J523" s="51"/>
    </row>
    <row r="524" spans="1:10" s="33" customFormat="1" ht="13.5" customHeight="1" x14ac:dyDescent="0.2">
      <c r="A524" s="44">
        <v>25173807</v>
      </c>
      <c r="B524" s="45" t="str">
        <f t="shared" ca="1" si="20"/>
        <v>Ejes de cardán</v>
      </c>
      <c r="C524" s="44" t="s">
        <v>46</v>
      </c>
      <c r="D524" s="44">
        <v>20</v>
      </c>
      <c r="E524" s="47">
        <v>10590.5</v>
      </c>
      <c r="F524" s="48">
        <f t="shared" ca="1" si="21"/>
        <v>211810</v>
      </c>
      <c r="G524" s="51"/>
      <c r="H524" s="51"/>
      <c r="I524" s="51"/>
      <c r="J524" s="51"/>
    </row>
    <row r="525" spans="1:10" s="33" customFormat="1" ht="13.5" customHeight="1" x14ac:dyDescent="0.2">
      <c r="A525" s="44">
        <v>25174202</v>
      </c>
      <c r="B525" s="45" t="str">
        <f t="shared" ca="1" si="20"/>
        <v>Suspensión de dirección</v>
      </c>
      <c r="C525" s="44" t="s">
        <v>46</v>
      </c>
      <c r="D525" s="44">
        <v>20</v>
      </c>
      <c r="E525" s="47">
        <v>19893.62</v>
      </c>
      <c r="F525" s="48">
        <f t="shared" ca="1" si="21"/>
        <v>397872.39999999997</v>
      </c>
      <c r="G525" s="51"/>
      <c r="H525" s="51"/>
      <c r="I525" s="51"/>
      <c r="J525" s="51"/>
    </row>
    <row r="526" spans="1:10" s="33" customFormat="1" ht="13.5" customHeight="1" x14ac:dyDescent="0.2">
      <c r="A526" s="44">
        <v>25171702</v>
      </c>
      <c r="B526" s="45" t="str">
        <f t="shared" ca="1" si="20"/>
        <v>Sistemas de frenado para automóviles</v>
      </c>
      <c r="C526" s="44" t="s">
        <v>46</v>
      </c>
      <c r="D526" s="44">
        <v>20</v>
      </c>
      <c r="E526" s="47">
        <v>4690.5</v>
      </c>
      <c r="F526" s="48">
        <f t="shared" ca="1" si="21"/>
        <v>93810</v>
      </c>
      <c r="G526" s="51"/>
      <c r="H526" s="51"/>
      <c r="I526" s="51"/>
      <c r="J526" s="51"/>
    </row>
    <row r="527" spans="1:10" s="33" customFormat="1" ht="13.5" customHeight="1" x14ac:dyDescent="0.2">
      <c r="A527" s="44">
        <v>25171702</v>
      </c>
      <c r="B527" s="45" t="str">
        <f t="shared" ca="1" si="20"/>
        <v>Sistemas de frenado para automóviles</v>
      </c>
      <c r="C527" s="44" t="s">
        <v>46</v>
      </c>
      <c r="D527" s="44">
        <v>20</v>
      </c>
      <c r="E527" s="47">
        <v>4466.3</v>
      </c>
      <c r="F527" s="48">
        <f t="shared" ca="1" si="21"/>
        <v>89326</v>
      </c>
      <c r="G527" s="51"/>
      <c r="H527" s="51"/>
      <c r="I527" s="51"/>
      <c r="J527" s="51"/>
    </row>
    <row r="528" spans="1:10" s="33" customFormat="1" ht="14.1" customHeight="1" x14ac:dyDescent="0.2">
      <c r="A528" s="51"/>
      <c r="B528" s="51"/>
      <c r="C528" s="51"/>
      <c r="D528" s="51"/>
      <c r="E528" s="49" t="s">
        <v>47</v>
      </c>
      <c r="F528" s="50">
        <f ca="1">SUM(Table323[MONTO TOTAL ESTIMADO])</f>
        <v>4467639.3000000007</v>
      </c>
      <c r="G528" s="51"/>
      <c r="H528" s="51" t="str">
        <f>C498</f>
        <v>Bienes</v>
      </c>
      <c r="I528" s="51" t="str">
        <f>E498</f>
        <v>No</v>
      </c>
      <c r="J528" s="51" t="str">
        <f>D498</f>
        <v>Comparacion de Precios</v>
      </c>
    </row>
    <row r="529" spans="1:10" s="33" customFormat="1" ht="14.1" customHeight="1" thickBot="1" x14ac:dyDescent="0.3"/>
    <row r="530" spans="1:10" s="33" customFormat="1" ht="33.75" customHeight="1" thickBot="1" x14ac:dyDescent="0.25">
      <c r="A530" s="34" t="s">
        <v>18</v>
      </c>
      <c r="B530" s="34" t="s">
        <v>19</v>
      </c>
      <c r="C530" s="34" t="s">
        <v>20</v>
      </c>
      <c r="D530" s="34" t="s">
        <v>21</v>
      </c>
      <c r="E530" s="34" t="s">
        <v>22</v>
      </c>
      <c r="F530" s="34" t="s">
        <v>23</v>
      </c>
      <c r="G530" s="51"/>
      <c r="H530" s="51"/>
      <c r="I530" s="51"/>
      <c r="J530" s="51"/>
    </row>
    <row r="531" spans="1:10" s="33" customFormat="1" ht="13.5" customHeight="1" thickBot="1" x14ac:dyDescent="0.25">
      <c r="A531" s="35" t="s">
        <v>85</v>
      </c>
      <c r="B531" s="57" t="s">
        <v>57</v>
      </c>
      <c r="C531" s="35" t="s">
        <v>26</v>
      </c>
      <c r="D531" s="35" t="s">
        <v>51</v>
      </c>
      <c r="E531" s="35" t="s">
        <v>28</v>
      </c>
      <c r="F531" s="35"/>
      <c r="G531" s="51"/>
      <c r="H531" s="51"/>
      <c r="I531" s="51"/>
      <c r="J531" s="51"/>
    </row>
    <row r="532" spans="1:10" s="33" customFormat="1" ht="14.1" customHeight="1" thickBot="1" x14ac:dyDescent="0.25">
      <c r="A532" s="36" t="s">
        <v>29</v>
      </c>
      <c r="B532" s="37" t="s">
        <v>30</v>
      </c>
      <c r="C532" s="52">
        <v>45041</v>
      </c>
      <c r="D532" s="36" t="s">
        <v>31</v>
      </c>
      <c r="E532" s="37" t="s">
        <v>32</v>
      </c>
      <c r="F532" s="35" t="s">
        <v>33</v>
      </c>
      <c r="G532" s="51"/>
      <c r="H532" s="51"/>
      <c r="I532" s="51"/>
      <c r="J532" s="51"/>
    </row>
    <row r="533" spans="1:10" s="33" customFormat="1" ht="14.1" customHeight="1" thickBot="1" x14ac:dyDescent="0.25">
      <c r="A533" s="41"/>
      <c r="B533" s="37" t="s">
        <v>34</v>
      </c>
      <c r="C533" s="53">
        <f>IF(C532="","",IF(AND(MONTH(C532)&gt;=1,MONTH(C532)&lt;=3),1,IF(AND(MONTH(C532)&gt;=4,MONTH(C532)&lt;=6),2,IF(AND(MONTH(C532)&gt;=7,MONTH(C532)&lt;=9),3,4))))</f>
        <v>2</v>
      </c>
      <c r="D533" s="41"/>
      <c r="E533" s="37" t="s">
        <v>35</v>
      </c>
      <c r="F533" s="35" t="s">
        <v>36</v>
      </c>
      <c r="G533" s="51"/>
      <c r="H533" s="51"/>
      <c r="I533" s="51"/>
      <c r="J533" s="51"/>
    </row>
    <row r="534" spans="1:10" s="33" customFormat="1" ht="14.1" customHeight="1" thickBot="1" x14ac:dyDescent="0.25">
      <c r="A534" s="41"/>
      <c r="B534" s="37" t="s">
        <v>37</v>
      </c>
      <c r="C534" s="52">
        <v>45066</v>
      </c>
      <c r="D534" s="41"/>
      <c r="E534" s="37" t="s">
        <v>38</v>
      </c>
      <c r="F534" s="35" t="s">
        <v>36</v>
      </c>
      <c r="G534" s="51"/>
      <c r="H534" s="51"/>
      <c r="I534" s="51"/>
      <c r="J534" s="51"/>
    </row>
    <row r="535" spans="1:10" s="33" customFormat="1" ht="14.1" customHeight="1" thickBot="1" x14ac:dyDescent="0.25">
      <c r="A535" s="41"/>
      <c r="B535" s="37" t="s">
        <v>34</v>
      </c>
      <c r="C535" s="53">
        <f>IF(C534="","",IF(AND(MONTH(C534)&gt;=1,MONTH(C534)&lt;=3),1,IF(AND(MONTH(C534)&gt;=4,MONTH(C534)&lt;=6),2,IF(AND(MONTH(C534)&gt;=7,MONTH(C534)&lt;=9),3,4))))</f>
        <v>2</v>
      </c>
      <c r="D535" s="41"/>
      <c r="E535" s="37" t="s">
        <v>39</v>
      </c>
      <c r="F535" s="35" t="s">
        <v>36</v>
      </c>
      <c r="G535" s="51"/>
      <c r="H535" s="51"/>
      <c r="I535" s="51"/>
      <c r="J535" s="51"/>
    </row>
    <row r="536" spans="1:10" s="33" customFormat="1" ht="14.1" customHeight="1" thickBot="1" x14ac:dyDescent="0.25">
      <c r="A536" s="51"/>
      <c r="B536" s="51"/>
      <c r="C536" s="51"/>
      <c r="D536" s="51"/>
      <c r="E536" s="51"/>
      <c r="F536" s="51"/>
      <c r="G536" s="51"/>
      <c r="H536" s="51"/>
      <c r="I536" s="51"/>
      <c r="J536" s="51"/>
    </row>
    <row r="537" spans="1:10" s="33" customFormat="1" ht="14.1" customHeight="1" thickBot="1" x14ac:dyDescent="0.25">
      <c r="A537" s="43" t="s">
        <v>40</v>
      </c>
      <c r="B537" s="43" t="s">
        <v>41</v>
      </c>
      <c r="C537" s="43" t="s">
        <v>42</v>
      </c>
      <c r="D537" s="43" t="s">
        <v>43</v>
      </c>
      <c r="E537" s="43" t="s">
        <v>44</v>
      </c>
      <c r="F537" s="43" t="s">
        <v>45</v>
      </c>
      <c r="G537" s="51"/>
      <c r="H537" s="51"/>
      <c r="I537" s="51"/>
      <c r="J537" s="51"/>
    </row>
    <row r="538" spans="1:10" s="33" customFormat="1" ht="14.1" customHeight="1" x14ac:dyDescent="0.2">
      <c r="A538" s="44">
        <v>25172504</v>
      </c>
      <c r="B538" s="45" t="str">
        <f t="shared" ref="B538:B551" ca="1" si="22">IFERROR(INDEX(UNSPSCDes,MATCH(INDIRECT(ADDRESS(ROW(),COLUMN()-1,4)),UNSPSCCode,0)),"")</f>
        <v>Llantas para automóviles o camionetas</v>
      </c>
      <c r="C538" s="44" t="s">
        <v>46</v>
      </c>
      <c r="D538" s="44">
        <v>3</v>
      </c>
      <c r="E538" s="56">
        <v>14142.3</v>
      </c>
      <c r="F538" s="48">
        <f t="shared" ref="F538:F551" ca="1" si="23">INDIRECT(ADDRESS(ROW(),COLUMN()-2,4))*INDIRECT(ADDRESS(ROW(),COLUMN()-1,4))</f>
        <v>42426.899999999994</v>
      </c>
      <c r="G538" s="51"/>
      <c r="H538" s="51"/>
      <c r="I538" s="51"/>
      <c r="J538" s="51"/>
    </row>
    <row r="539" spans="1:10" s="33" customFormat="1" ht="13.5" customHeight="1" x14ac:dyDescent="0.2">
      <c r="A539" s="44">
        <v>25172504</v>
      </c>
      <c r="B539" s="45" t="str">
        <f t="shared" ca="1" si="22"/>
        <v>Llantas para automóviles o camionetas</v>
      </c>
      <c r="C539" s="44" t="s">
        <v>46</v>
      </c>
      <c r="D539" s="44">
        <v>16</v>
      </c>
      <c r="E539" s="56">
        <v>9608.1</v>
      </c>
      <c r="F539" s="48">
        <f t="shared" ca="1" si="23"/>
        <v>153729.60000000001</v>
      </c>
      <c r="G539" s="51"/>
      <c r="H539" s="51"/>
      <c r="I539" s="51"/>
      <c r="J539" s="51"/>
    </row>
    <row r="540" spans="1:10" s="33" customFormat="1" ht="13.5" customHeight="1" x14ac:dyDescent="0.2">
      <c r="A540" s="44">
        <v>25172504</v>
      </c>
      <c r="B540" s="45" t="str">
        <f t="shared" ca="1" si="22"/>
        <v>Llantas para automóviles o camionetas</v>
      </c>
      <c r="C540" s="44" t="s">
        <v>46</v>
      </c>
      <c r="D540" s="44">
        <v>40</v>
      </c>
      <c r="E540" s="56">
        <v>28270.44</v>
      </c>
      <c r="F540" s="48">
        <f t="shared" ca="1" si="23"/>
        <v>1130817.5999999999</v>
      </c>
      <c r="G540" s="51"/>
      <c r="H540" s="51"/>
      <c r="I540" s="51"/>
      <c r="J540" s="51"/>
    </row>
    <row r="541" spans="1:10" s="33" customFormat="1" ht="13.5" customHeight="1" x14ac:dyDescent="0.2">
      <c r="A541" s="44">
        <v>25172504</v>
      </c>
      <c r="B541" s="45" t="str">
        <f t="shared" ca="1" si="22"/>
        <v>Llantas para automóviles o camionetas</v>
      </c>
      <c r="C541" s="44" t="s">
        <v>46</v>
      </c>
      <c r="D541" s="44">
        <v>5</v>
      </c>
      <c r="E541" s="56">
        <v>10000</v>
      </c>
      <c r="F541" s="48">
        <f t="shared" ca="1" si="23"/>
        <v>50000</v>
      </c>
      <c r="G541" s="51"/>
      <c r="H541" s="51"/>
      <c r="I541" s="51"/>
      <c r="J541" s="51"/>
    </row>
    <row r="542" spans="1:10" s="33" customFormat="1" ht="13.5" customHeight="1" x14ac:dyDescent="0.2">
      <c r="A542" s="44">
        <v>25172504</v>
      </c>
      <c r="B542" s="45" t="str">
        <f t="shared" ca="1" si="22"/>
        <v>Llantas para automóviles o camionetas</v>
      </c>
      <c r="C542" s="44" t="s">
        <v>46</v>
      </c>
      <c r="D542" s="44">
        <v>34</v>
      </c>
      <c r="E542" s="56">
        <v>10590.5</v>
      </c>
      <c r="F542" s="48">
        <f t="shared" ca="1" si="23"/>
        <v>360077</v>
      </c>
      <c r="G542" s="51"/>
      <c r="H542" s="51"/>
      <c r="I542" s="51"/>
      <c r="J542" s="51"/>
    </row>
    <row r="543" spans="1:10" s="33" customFormat="1" ht="13.5" customHeight="1" x14ac:dyDescent="0.2">
      <c r="A543" s="44">
        <v>25172504</v>
      </c>
      <c r="B543" s="45" t="str">
        <f t="shared" ca="1" si="22"/>
        <v>Llantas para automóviles o camionetas</v>
      </c>
      <c r="C543" s="44" t="s">
        <v>46</v>
      </c>
      <c r="D543" s="44">
        <v>20</v>
      </c>
      <c r="E543" s="56">
        <v>11593.5</v>
      </c>
      <c r="F543" s="48">
        <f t="shared" ca="1" si="23"/>
        <v>231870</v>
      </c>
      <c r="G543" s="51"/>
      <c r="H543" s="51"/>
      <c r="I543" s="51"/>
      <c r="J543" s="51"/>
    </row>
    <row r="544" spans="1:10" s="33" customFormat="1" ht="13.5" customHeight="1" x14ac:dyDescent="0.2">
      <c r="A544" s="44">
        <v>25172504</v>
      </c>
      <c r="B544" s="45" t="str">
        <f t="shared" ca="1" si="22"/>
        <v>Llantas para automóviles o camionetas</v>
      </c>
      <c r="C544" s="44" t="s">
        <v>46</v>
      </c>
      <c r="D544" s="44">
        <v>26</v>
      </c>
      <c r="E544" s="56">
        <v>17682.3</v>
      </c>
      <c r="F544" s="48">
        <f t="shared" ca="1" si="23"/>
        <v>459739.8</v>
      </c>
      <c r="G544" s="51"/>
      <c r="H544" s="51"/>
      <c r="I544" s="51"/>
      <c r="J544" s="51"/>
    </row>
    <row r="545" spans="1:10" s="33" customFormat="1" ht="13.5" customHeight="1" x14ac:dyDescent="0.2">
      <c r="A545" s="44">
        <v>25172504</v>
      </c>
      <c r="B545" s="45" t="str">
        <f t="shared" ca="1" si="22"/>
        <v>Llantas para automóviles o camionetas</v>
      </c>
      <c r="C545" s="44" t="s">
        <v>46</v>
      </c>
      <c r="D545" s="44">
        <v>2</v>
      </c>
      <c r="E545" s="56">
        <v>70631.259999999995</v>
      </c>
      <c r="F545" s="48">
        <f t="shared" ca="1" si="23"/>
        <v>141262.51999999999</v>
      </c>
      <c r="G545" s="51"/>
      <c r="H545" s="51"/>
      <c r="I545" s="51"/>
      <c r="J545" s="51"/>
    </row>
    <row r="546" spans="1:10" s="33" customFormat="1" ht="13.5" customHeight="1" x14ac:dyDescent="0.2">
      <c r="A546" s="44">
        <v>25172504</v>
      </c>
      <c r="B546" s="45" t="str">
        <f t="shared" ca="1" si="22"/>
        <v>Llantas para automóviles o camionetas</v>
      </c>
      <c r="C546" s="44" t="s">
        <v>46</v>
      </c>
      <c r="D546" s="44">
        <v>5</v>
      </c>
      <c r="E546" s="56">
        <v>12593.5</v>
      </c>
      <c r="F546" s="48">
        <f t="shared" ca="1" si="23"/>
        <v>62967.5</v>
      </c>
      <c r="G546" s="51"/>
      <c r="H546" s="51"/>
      <c r="I546" s="51"/>
      <c r="J546" s="51"/>
    </row>
    <row r="547" spans="1:10" s="33" customFormat="1" ht="13.5" customHeight="1" x14ac:dyDescent="0.2">
      <c r="A547" s="44">
        <v>25172504</v>
      </c>
      <c r="B547" s="45" t="str">
        <f t="shared" ca="1" si="22"/>
        <v>Llantas para automóviles o camionetas</v>
      </c>
      <c r="C547" s="44" t="s">
        <v>46</v>
      </c>
      <c r="D547" s="44">
        <v>28</v>
      </c>
      <c r="E547" s="56">
        <v>12962.3</v>
      </c>
      <c r="F547" s="48">
        <f t="shared" ca="1" si="23"/>
        <v>362944.39999999997</v>
      </c>
      <c r="G547" s="51"/>
      <c r="H547" s="51"/>
      <c r="I547" s="51"/>
      <c r="J547" s="51"/>
    </row>
    <row r="548" spans="1:10" s="33" customFormat="1" ht="13.5" customHeight="1" x14ac:dyDescent="0.2">
      <c r="A548" s="44">
        <v>25172504</v>
      </c>
      <c r="B548" s="45" t="str">
        <f t="shared" ca="1" si="22"/>
        <v>Llantas para automóviles o camionetas</v>
      </c>
      <c r="C548" s="44" t="s">
        <v>46</v>
      </c>
      <c r="D548" s="44">
        <v>8</v>
      </c>
      <c r="E548" s="56">
        <v>12962.3</v>
      </c>
      <c r="F548" s="48">
        <f t="shared" ca="1" si="23"/>
        <v>103698.4</v>
      </c>
      <c r="G548" s="51"/>
      <c r="H548" s="51"/>
      <c r="I548" s="51"/>
      <c r="J548" s="51"/>
    </row>
    <row r="549" spans="1:10" s="33" customFormat="1" ht="13.5" customHeight="1" x14ac:dyDescent="0.2">
      <c r="A549" s="44">
        <v>25172504</v>
      </c>
      <c r="B549" s="45" t="str">
        <f t="shared" ca="1" si="22"/>
        <v>Llantas para automóviles o camionetas</v>
      </c>
      <c r="C549" s="44" t="s">
        <v>46</v>
      </c>
      <c r="D549" s="44">
        <v>6</v>
      </c>
      <c r="E549" s="56">
        <v>17682.3</v>
      </c>
      <c r="F549" s="48">
        <f t="shared" ca="1" si="23"/>
        <v>106093.79999999999</v>
      </c>
      <c r="G549" s="51"/>
      <c r="H549" s="51"/>
      <c r="I549" s="51"/>
      <c r="J549" s="51"/>
    </row>
    <row r="550" spans="1:10" s="33" customFormat="1" ht="13.5" customHeight="1" x14ac:dyDescent="0.2">
      <c r="A550" s="44">
        <v>25172504</v>
      </c>
      <c r="B550" s="45" t="str">
        <f t="shared" ca="1" si="22"/>
        <v>Llantas para automóviles o camionetas</v>
      </c>
      <c r="C550" s="44" t="s">
        <v>46</v>
      </c>
      <c r="D550" s="44">
        <v>24</v>
      </c>
      <c r="E550" s="56">
        <v>15322.3</v>
      </c>
      <c r="F550" s="48">
        <f t="shared" ca="1" si="23"/>
        <v>367735.19999999995</v>
      </c>
      <c r="G550" s="51"/>
      <c r="H550" s="51"/>
      <c r="I550" s="51"/>
      <c r="J550" s="51"/>
    </row>
    <row r="551" spans="1:10" s="33" customFormat="1" ht="13.5" customHeight="1" x14ac:dyDescent="0.2">
      <c r="A551" s="44">
        <v>25172504</v>
      </c>
      <c r="B551" s="45" t="str">
        <f t="shared" ca="1" si="22"/>
        <v>Llantas para automóviles o camionetas</v>
      </c>
      <c r="C551" s="44" t="s">
        <v>46</v>
      </c>
      <c r="D551" s="44">
        <v>6</v>
      </c>
      <c r="E551" s="56">
        <v>28302.3</v>
      </c>
      <c r="F551" s="48">
        <f t="shared" ca="1" si="23"/>
        <v>169813.8</v>
      </c>
      <c r="G551" s="51"/>
      <c r="H551" s="51"/>
      <c r="I551" s="51"/>
      <c r="J551" s="51"/>
    </row>
    <row r="552" spans="1:10" s="33" customFormat="1" ht="14.1" customHeight="1" x14ac:dyDescent="0.2">
      <c r="A552" s="51"/>
      <c r="B552" s="51"/>
      <c r="C552" s="51"/>
      <c r="D552" s="51"/>
      <c r="E552" s="49" t="s">
        <v>47</v>
      </c>
      <c r="F552" s="50">
        <f ca="1">SUM(Table324[MONTO TOTAL ESTIMADO])</f>
        <v>3743176.5199999996</v>
      </c>
      <c r="G552" s="51"/>
      <c r="H552" s="51" t="str">
        <f>C531</f>
        <v>Bienes</v>
      </c>
      <c r="I552" s="51" t="str">
        <f>E531</f>
        <v>No</v>
      </c>
      <c r="J552" s="51" t="str">
        <f>D531</f>
        <v>Comparacion de Precios</v>
      </c>
    </row>
    <row r="553" spans="1:10" s="33" customFormat="1" ht="14.1" customHeight="1" thickBot="1" x14ac:dyDescent="0.3"/>
    <row r="554" spans="1:10" s="33" customFormat="1" ht="33.75" customHeight="1" thickBot="1" x14ac:dyDescent="0.25">
      <c r="A554" s="34" t="s">
        <v>18</v>
      </c>
      <c r="B554" s="34" t="s">
        <v>19</v>
      </c>
      <c r="C554" s="34" t="s">
        <v>20</v>
      </c>
      <c r="D554" s="34" t="s">
        <v>21</v>
      </c>
      <c r="E554" s="34" t="s">
        <v>22</v>
      </c>
      <c r="F554" s="34" t="s">
        <v>23</v>
      </c>
      <c r="G554" s="51"/>
      <c r="H554" s="51"/>
      <c r="I554" s="51"/>
      <c r="J554" s="51"/>
    </row>
    <row r="555" spans="1:10" s="33" customFormat="1" ht="13.5" customHeight="1" thickBot="1" x14ac:dyDescent="0.25">
      <c r="A555" s="35" t="s">
        <v>85</v>
      </c>
      <c r="B555" s="35" t="s">
        <v>84</v>
      </c>
      <c r="C555" s="35" t="s">
        <v>26</v>
      </c>
      <c r="D555" s="35" t="s">
        <v>51</v>
      </c>
      <c r="E555" s="35" t="s">
        <v>54</v>
      </c>
      <c r="F555" s="35"/>
      <c r="G555" s="51"/>
      <c r="H555" s="51"/>
      <c r="I555" s="51"/>
      <c r="J555" s="51"/>
    </row>
    <row r="556" spans="1:10" s="33" customFormat="1" ht="14.1" customHeight="1" thickBot="1" x14ac:dyDescent="0.25">
      <c r="A556" s="36" t="s">
        <v>29</v>
      </c>
      <c r="B556" s="37" t="s">
        <v>30</v>
      </c>
      <c r="C556" s="52">
        <v>45219</v>
      </c>
      <c r="D556" s="36" t="s">
        <v>31</v>
      </c>
      <c r="E556" s="37" t="s">
        <v>32</v>
      </c>
      <c r="F556" s="35" t="s">
        <v>33</v>
      </c>
      <c r="G556" s="51"/>
      <c r="H556" s="51"/>
      <c r="I556" s="51"/>
      <c r="J556" s="51"/>
    </row>
    <row r="557" spans="1:10" s="33" customFormat="1" ht="14.1" customHeight="1" thickBot="1" x14ac:dyDescent="0.25">
      <c r="A557" s="41"/>
      <c r="B557" s="37" t="s">
        <v>34</v>
      </c>
      <c r="C557" s="53">
        <f>IF(C556="","",IF(AND(MONTH(C556)&gt;=1,MONTH(C556)&lt;=3),1,IF(AND(MONTH(C556)&gt;=4,MONTH(C556)&lt;=6),2,IF(AND(MONTH(C556)&gt;=7,MONTH(C556)&lt;=9),3,4))))</f>
        <v>4</v>
      </c>
      <c r="D557" s="41"/>
      <c r="E557" s="37" t="s">
        <v>35</v>
      </c>
      <c r="F557" s="35" t="s">
        <v>36</v>
      </c>
      <c r="G557" s="51"/>
      <c r="H557" s="51"/>
      <c r="I557" s="51"/>
      <c r="J557" s="51"/>
    </row>
    <row r="558" spans="1:10" s="33" customFormat="1" ht="14.1" customHeight="1" thickBot="1" x14ac:dyDescent="0.25">
      <c r="A558" s="41"/>
      <c r="B558" s="37" t="s">
        <v>37</v>
      </c>
      <c r="C558" s="52">
        <v>45240</v>
      </c>
      <c r="D558" s="41"/>
      <c r="E558" s="37" t="s">
        <v>38</v>
      </c>
      <c r="F558" s="35" t="s">
        <v>36</v>
      </c>
      <c r="G558" s="51"/>
      <c r="H558" s="51"/>
      <c r="I558" s="51"/>
      <c r="J558" s="51"/>
    </row>
    <row r="559" spans="1:10" s="33" customFormat="1" ht="14.1" customHeight="1" thickBot="1" x14ac:dyDescent="0.25">
      <c r="A559" s="41"/>
      <c r="B559" s="37" t="s">
        <v>34</v>
      </c>
      <c r="C559" s="53">
        <f>IF(C558="","",IF(AND(MONTH(C558)&gt;=1,MONTH(C558)&lt;=3),1,IF(AND(MONTH(C558)&gt;=4,MONTH(C558)&lt;=6),2,IF(AND(MONTH(C558)&gt;=7,MONTH(C558)&lt;=9),3,4))))</f>
        <v>4</v>
      </c>
      <c r="D559" s="41"/>
      <c r="E559" s="37" t="s">
        <v>39</v>
      </c>
      <c r="F559" s="35" t="s">
        <v>36</v>
      </c>
      <c r="G559" s="51"/>
      <c r="H559" s="51"/>
      <c r="I559" s="51"/>
      <c r="J559" s="51"/>
    </row>
    <row r="560" spans="1:10" s="33" customFormat="1" ht="14.1" customHeight="1" thickBot="1" x14ac:dyDescent="0.25">
      <c r="A560" s="51"/>
      <c r="B560" s="51"/>
      <c r="C560" s="51"/>
      <c r="D560" s="51"/>
      <c r="E560" s="51"/>
      <c r="F560" s="51"/>
      <c r="G560" s="51"/>
      <c r="H560" s="51"/>
      <c r="I560" s="51"/>
      <c r="J560" s="51"/>
    </row>
    <row r="561" spans="1:10" s="33" customFormat="1" ht="14.1" customHeight="1" thickBot="1" x14ac:dyDescent="0.25">
      <c r="A561" s="43" t="s">
        <v>40</v>
      </c>
      <c r="B561" s="43" t="s">
        <v>41</v>
      </c>
      <c r="C561" s="43" t="s">
        <v>42</v>
      </c>
      <c r="D561" s="43" t="s">
        <v>43</v>
      </c>
      <c r="E561" s="43" t="s">
        <v>44</v>
      </c>
      <c r="F561" s="43" t="s">
        <v>45</v>
      </c>
      <c r="G561" s="51"/>
      <c r="H561" s="51"/>
      <c r="I561" s="51"/>
      <c r="J561" s="51"/>
    </row>
    <row r="562" spans="1:10" s="33" customFormat="1" ht="14.1" customHeight="1" x14ac:dyDescent="0.2">
      <c r="A562" s="44">
        <v>25172504</v>
      </c>
      <c r="B562" s="45" t="str">
        <f t="shared" ref="B562:B575" ca="1" si="24">IFERROR(INDEX(UNSPSCDes,MATCH(INDIRECT(ADDRESS(ROW(),COLUMN()-1,4)),UNSPSCCode,0)),"")</f>
        <v>Llantas para automóviles o camionetas</v>
      </c>
      <c r="C562" s="44" t="s">
        <v>46</v>
      </c>
      <c r="D562" s="44">
        <v>8</v>
      </c>
      <c r="E562" s="47">
        <v>14142.3</v>
      </c>
      <c r="F562" s="48">
        <f t="shared" ref="F562:F575" ca="1" si="25">INDIRECT(ADDRESS(ROW(),COLUMN()-2,4))*INDIRECT(ADDRESS(ROW(),COLUMN()-1,4))</f>
        <v>113138.4</v>
      </c>
      <c r="G562" s="51"/>
      <c r="H562" s="51"/>
      <c r="I562" s="51"/>
      <c r="J562" s="51"/>
    </row>
    <row r="563" spans="1:10" s="33" customFormat="1" ht="13.5" customHeight="1" x14ac:dyDescent="0.2">
      <c r="A563" s="44">
        <v>25172504</v>
      </c>
      <c r="B563" s="45" t="str">
        <f t="shared" ca="1" si="24"/>
        <v>Llantas para automóviles o camionetas</v>
      </c>
      <c r="C563" s="44" t="s">
        <v>46</v>
      </c>
      <c r="D563" s="44">
        <v>16</v>
      </c>
      <c r="E563" s="47">
        <v>9608.1</v>
      </c>
      <c r="F563" s="48">
        <f t="shared" ca="1" si="25"/>
        <v>153729.60000000001</v>
      </c>
      <c r="G563" s="51"/>
      <c r="H563" s="51"/>
      <c r="I563" s="51"/>
      <c r="J563" s="51"/>
    </row>
    <row r="564" spans="1:10" s="33" customFormat="1" ht="13.5" customHeight="1" x14ac:dyDescent="0.2">
      <c r="A564" s="44">
        <v>25172504</v>
      </c>
      <c r="B564" s="45" t="str">
        <f t="shared" ca="1" si="24"/>
        <v>Llantas para automóviles o camionetas</v>
      </c>
      <c r="C564" s="44" t="s">
        <v>46</v>
      </c>
      <c r="D564" s="44">
        <v>40</v>
      </c>
      <c r="E564" s="47">
        <v>28270.44</v>
      </c>
      <c r="F564" s="48">
        <f t="shared" ca="1" si="25"/>
        <v>1130817.5999999999</v>
      </c>
      <c r="G564" s="51"/>
      <c r="H564" s="51"/>
      <c r="I564" s="51"/>
      <c r="J564" s="51"/>
    </row>
    <row r="565" spans="1:10" s="33" customFormat="1" ht="13.5" customHeight="1" x14ac:dyDescent="0.2">
      <c r="A565" s="44">
        <v>25172504</v>
      </c>
      <c r="B565" s="45" t="str">
        <f t="shared" ca="1" si="24"/>
        <v>Llantas para automóviles o camionetas</v>
      </c>
      <c r="C565" s="44" t="s">
        <v>46</v>
      </c>
      <c r="D565" s="44">
        <v>8</v>
      </c>
      <c r="E565" s="47">
        <v>10000</v>
      </c>
      <c r="F565" s="48">
        <f t="shared" ca="1" si="25"/>
        <v>80000</v>
      </c>
      <c r="G565" s="51"/>
      <c r="H565" s="51"/>
      <c r="I565" s="51"/>
      <c r="J565" s="51"/>
    </row>
    <row r="566" spans="1:10" s="33" customFormat="1" ht="13.5" customHeight="1" x14ac:dyDescent="0.2">
      <c r="A566" s="44">
        <v>25172504</v>
      </c>
      <c r="B566" s="45" t="str">
        <f t="shared" ca="1" si="24"/>
        <v>Llantas para automóviles o camionetas</v>
      </c>
      <c r="C566" s="44" t="s">
        <v>46</v>
      </c>
      <c r="D566" s="44">
        <v>34</v>
      </c>
      <c r="E566" s="47">
        <v>10590.5</v>
      </c>
      <c r="F566" s="48">
        <f t="shared" ca="1" si="25"/>
        <v>360077</v>
      </c>
      <c r="G566" s="51"/>
      <c r="H566" s="51"/>
      <c r="I566" s="51"/>
      <c r="J566" s="51"/>
    </row>
    <row r="567" spans="1:10" s="33" customFormat="1" ht="13.5" customHeight="1" x14ac:dyDescent="0.2">
      <c r="A567" s="44">
        <v>25172504</v>
      </c>
      <c r="B567" s="45" t="str">
        <f t="shared" ca="1" si="24"/>
        <v>Llantas para automóviles o camionetas</v>
      </c>
      <c r="C567" s="44" t="s">
        <v>46</v>
      </c>
      <c r="D567" s="44">
        <v>20</v>
      </c>
      <c r="E567" s="47">
        <v>11593.5</v>
      </c>
      <c r="F567" s="48">
        <f t="shared" ca="1" si="25"/>
        <v>231870</v>
      </c>
      <c r="G567" s="51"/>
      <c r="H567" s="51"/>
      <c r="I567" s="51"/>
      <c r="J567" s="51"/>
    </row>
    <row r="568" spans="1:10" s="33" customFormat="1" ht="13.5" customHeight="1" x14ac:dyDescent="0.2">
      <c r="A568" s="44">
        <v>25172504</v>
      </c>
      <c r="B568" s="45" t="str">
        <f t="shared" ca="1" si="24"/>
        <v>Llantas para automóviles o camionetas</v>
      </c>
      <c r="C568" s="44" t="s">
        <v>46</v>
      </c>
      <c r="D568" s="44">
        <v>26</v>
      </c>
      <c r="E568" s="47">
        <v>17682.3</v>
      </c>
      <c r="F568" s="48">
        <f t="shared" ca="1" si="25"/>
        <v>459739.8</v>
      </c>
      <c r="G568" s="51"/>
      <c r="H568" s="51"/>
      <c r="I568" s="51"/>
      <c r="J568" s="51"/>
    </row>
    <row r="569" spans="1:10" s="33" customFormat="1" ht="13.5" customHeight="1" x14ac:dyDescent="0.2">
      <c r="A569" s="44">
        <v>25172504</v>
      </c>
      <c r="B569" s="45" t="str">
        <f t="shared" ca="1" si="24"/>
        <v>Llantas para automóviles o camionetas</v>
      </c>
      <c r="C569" s="44" t="s">
        <v>46</v>
      </c>
      <c r="D569" s="44">
        <v>4</v>
      </c>
      <c r="E569" s="47">
        <v>70631.259999999995</v>
      </c>
      <c r="F569" s="48">
        <f t="shared" ca="1" si="25"/>
        <v>282525.03999999998</v>
      </c>
      <c r="G569" s="51"/>
      <c r="H569" s="51"/>
      <c r="I569" s="51"/>
      <c r="J569" s="51"/>
    </row>
    <row r="570" spans="1:10" s="33" customFormat="1" ht="13.5" customHeight="1" x14ac:dyDescent="0.2">
      <c r="A570" s="44">
        <v>25172504</v>
      </c>
      <c r="B570" s="45" t="str">
        <f t="shared" ca="1" si="24"/>
        <v>Llantas para automóviles o camionetas</v>
      </c>
      <c r="C570" s="44" t="s">
        <v>46</v>
      </c>
      <c r="D570" s="44">
        <v>4</v>
      </c>
      <c r="E570" s="47">
        <v>12593.5</v>
      </c>
      <c r="F570" s="48">
        <f t="shared" ca="1" si="25"/>
        <v>50374</v>
      </c>
      <c r="G570" s="51"/>
      <c r="H570" s="51"/>
      <c r="I570" s="51"/>
      <c r="J570" s="51"/>
    </row>
    <row r="571" spans="1:10" s="33" customFormat="1" ht="13.5" customHeight="1" x14ac:dyDescent="0.2">
      <c r="A571" s="44">
        <v>25172504</v>
      </c>
      <c r="B571" s="45" t="str">
        <f t="shared" ca="1" si="24"/>
        <v>Llantas para automóviles o camionetas</v>
      </c>
      <c r="C571" s="44" t="s">
        <v>46</v>
      </c>
      <c r="D571" s="44">
        <v>20</v>
      </c>
      <c r="E571" s="47">
        <v>12962.3</v>
      </c>
      <c r="F571" s="48">
        <f t="shared" ca="1" si="25"/>
        <v>259246</v>
      </c>
      <c r="G571" s="51"/>
      <c r="H571" s="51"/>
      <c r="I571" s="51"/>
      <c r="J571" s="51"/>
    </row>
    <row r="572" spans="1:10" s="33" customFormat="1" ht="13.5" customHeight="1" x14ac:dyDescent="0.2">
      <c r="A572" s="44">
        <v>25172504</v>
      </c>
      <c r="B572" s="45" t="str">
        <f t="shared" ca="1" si="24"/>
        <v>Llantas para automóviles o camionetas</v>
      </c>
      <c r="C572" s="44" t="s">
        <v>46</v>
      </c>
      <c r="D572" s="44">
        <v>8</v>
      </c>
      <c r="E572" s="47">
        <v>12962.3</v>
      </c>
      <c r="F572" s="48">
        <f t="shared" ca="1" si="25"/>
        <v>103698.4</v>
      </c>
      <c r="G572" s="51"/>
      <c r="H572" s="51"/>
      <c r="I572" s="51"/>
      <c r="J572" s="51"/>
    </row>
    <row r="573" spans="1:10" s="33" customFormat="1" ht="13.5" customHeight="1" x14ac:dyDescent="0.2">
      <c r="A573" s="44">
        <v>25172504</v>
      </c>
      <c r="B573" s="45" t="str">
        <f t="shared" ca="1" si="24"/>
        <v>Llantas para automóviles o camionetas</v>
      </c>
      <c r="C573" s="44" t="s">
        <v>46</v>
      </c>
      <c r="D573" s="44">
        <v>8</v>
      </c>
      <c r="E573" s="47">
        <v>17682.3</v>
      </c>
      <c r="F573" s="48">
        <f t="shared" ca="1" si="25"/>
        <v>141458.4</v>
      </c>
      <c r="G573" s="51"/>
      <c r="H573" s="51"/>
      <c r="I573" s="51"/>
      <c r="J573" s="51"/>
    </row>
    <row r="574" spans="1:10" s="33" customFormat="1" ht="13.5" customHeight="1" x14ac:dyDescent="0.2">
      <c r="A574" s="44">
        <v>25172504</v>
      </c>
      <c r="B574" s="45" t="str">
        <f t="shared" ca="1" si="24"/>
        <v>Llantas para automóviles o camionetas</v>
      </c>
      <c r="C574" s="44" t="s">
        <v>46</v>
      </c>
      <c r="D574" s="44">
        <v>24</v>
      </c>
      <c r="E574" s="47">
        <v>15322.3</v>
      </c>
      <c r="F574" s="48">
        <f t="shared" ca="1" si="25"/>
        <v>367735.19999999995</v>
      </c>
      <c r="G574" s="51"/>
      <c r="H574" s="51"/>
      <c r="I574" s="51"/>
      <c r="J574" s="51"/>
    </row>
    <row r="575" spans="1:10" s="33" customFormat="1" ht="13.5" customHeight="1" x14ac:dyDescent="0.2">
      <c r="A575" s="44">
        <v>25172504</v>
      </c>
      <c r="B575" s="45" t="str">
        <f t="shared" ca="1" si="24"/>
        <v>Llantas para automóviles o camionetas</v>
      </c>
      <c r="C575" s="44" t="s">
        <v>46</v>
      </c>
      <c r="D575" s="44">
        <v>10</v>
      </c>
      <c r="E575" s="47">
        <v>28302.3</v>
      </c>
      <c r="F575" s="48">
        <f t="shared" ca="1" si="25"/>
        <v>283023</v>
      </c>
      <c r="G575" s="51"/>
      <c r="H575" s="51"/>
      <c r="I575" s="51"/>
      <c r="J575" s="51"/>
    </row>
    <row r="576" spans="1:10" s="33" customFormat="1" ht="14.1" customHeight="1" x14ac:dyDescent="0.2">
      <c r="A576" s="51"/>
      <c r="B576" s="51"/>
      <c r="C576" s="51"/>
      <c r="D576" s="51"/>
      <c r="E576" s="49" t="s">
        <v>47</v>
      </c>
      <c r="F576" s="50">
        <f ca="1">SUM(Table325[MONTO TOTAL ESTIMADO])</f>
        <v>4017432.4399999995</v>
      </c>
      <c r="G576" s="51"/>
      <c r="H576" s="51" t="str">
        <f>C555</f>
        <v>Bienes</v>
      </c>
      <c r="I576" s="51" t="str">
        <f>E555</f>
        <v>Sí</v>
      </c>
      <c r="J576" s="51" t="str">
        <f>D555</f>
        <v>Comparacion de Precios</v>
      </c>
    </row>
    <row r="577" spans="1:10" s="33" customFormat="1" ht="14.1" customHeight="1" thickBot="1" x14ac:dyDescent="0.3"/>
    <row r="578" spans="1:10" s="33" customFormat="1" ht="33.75" customHeight="1" thickBot="1" x14ac:dyDescent="0.25">
      <c r="A578" s="34" t="s">
        <v>18</v>
      </c>
      <c r="B578" s="34" t="s">
        <v>19</v>
      </c>
      <c r="C578" s="34" t="s">
        <v>20</v>
      </c>
      <c r="D578" s="34" t="s">
        <v>21</v>
      </c>
      <c r="E578" s="34" t="s">
        <v>22</v>
      </c>
      <c r="F578" s="34" t="s">
        <v>23</v>
      </c>
      <c r="G578" s="51"/>
      <c r="H578" s="51"/>
      <c r="I578" s="51"/>
      <c r="J578" s="51"/>
    </row>
    <row r="579" spans="1:10" s="33" customFormat="1" ht="13.5" customHeight="1" thickBot="1" x14ac:dyDescent="0.25">
      <c r="A579" s="35" t="s">
        <v>86</v>
      </c>
      <c r="B579" s="35" t="s">
        <v>87</v>
      </c>
      <c r="C579" s="35" t="s">
        <v>50</v>
      </c>
      <c r="D579" s="35" t="s">
        <v>58</v>
      </c>
      <c r="E579" s="35" t="s">
        <v>54</v>
      </c>
      <c r="F579" s="35"/>
      <c r="G579" s="51"/>
      <c r="H579" s="51"/>
      <c r="I579" s="51"/>
      <c r="J579" s="51"/>
    </row>
    <row r="580" spans="1:10" s="33" customFormat="1" ht="14.1" customHeight="1" thickBot="1" x14ac:dyDescent="0.25">
      <c r="A580" s="36" t="s">
        <v>29</v>
      </c>
      <c r="B580" s="37" t="s">
        <v>30</v>
      </c>
      <c r="C580" s="52">
        <v>44958</v>
      </c>
      <c r="D580" s="36" t="s">
        <v>31</v>
      </c>
      <c r="E580" s="37" t="s">
        <v>32</v>
      </c>
      <c r="F580" s="35" t="s">
        <v>33</v>
      </c>
      <c r="G580" s="51"/>
      <c r="H580" s="51"/>
      <c r="I580" s="51"/>
      <c r="J580" s="51"/>
    </row>
    <row r="581" spans="1:10" s="33" customFormat="1" ht="14.1" customHeight="1" thickBot="1" x14ac:dyDescent="0.25">
      <c r="A581" s="41"/>
      <c r="B581" s="37" t="s">
        <v>34</v>
      </c>
      <c r="C581" s="53">
        <f>IF(C580="","",IF(AND(MONTH(C580)&gt;=1,MONTH(C580)&lt;=3),1,IF(AND(MONTH(C580)&gt;=4,MONTH(C580)&lt;=6),2,IF(AND(MONTH(C580)&gt;=7,MONTH(C580)&lt;=9),3,4))))</f>
        <v>1</v>
      </c>
      <c r="D581" s="41"/>
      <c r="E581" s="37" t="s">
        <v>35</v>
      </c>
      <c r="F581" s="35" t="s">
        <v>36</v>
      </c>
      <c r="G581" s="51"/>
      <c r="H581" s="51"/>
      <c r="I581" s="51"/>
      <c r="J581" s="51"/>
    </row>
    <row r="582" spans="1:10" s="33" customFormat="1" ht="14.1" customHeight="1" thickBot="1" x14ac:dyDescent="0.25">
      <c r="A582" s="41"/>
      <c r="B582" s="37" t="s">
        <v>37</v>
      </c>
      <c r="C582" s="52">
        <v>44967</v>
      </c>
      <c r="D582" s="41"/>
      <c r="E582" s="37" t="s">
        <v>38</v>
      </c>
      <c r="F582" s="35" t="s">
        <v>36</v>
      </c>
      <c r="G582" s="51"/>
      <c r="H582" s="51"/>
      <c r="I582" s="51"/>
      <c r="J582" s="51"/>
    </row>
    <row r="583" spans="1:10" s="33" customFormat="1" ht="14.1" customHeight="1" thickBot="1" x14ac:dyDescent="0.25">
      <c r="A583" s="41"/>
      <c r="B583" s="37" t="s">
        <v>34</v>
      </c>
      <c r="C583" s="53">
        <f>IF(C582="","",IF(AND(MONTH(C582)&gt;=1,MONTH(C582)&lt;=3),1,IF(AND(MONTH(C582)&gt;=4,MONTH(C582)&lt;=6),2,IF(AND(MONTH(C582)&gt;=7,MONTH(C582)&lt;=9),3,4))))</f>
        <v>1</v>
      </c>
      <c r="D583" s="41"/>
      <c r="E583" s="37" t="s">
        <v>39</v>
      </c>
      <c r="F583" s="35" t="s">
        <v>36</v>
      </c>
      <c r="G583" s="51"/>
      <c r="H583" s="51"/>
      <c r="I583" s="51"/>
      <c r="J583" s="51"/>
    </row>
    <row r="584" spans="1:10" s="33" customFormat="1" ht="14.1" customHeight="1" thickBot="1" x14ac:dyDescent="0.25">
      <c r="A584" s="51"/>
      <c r="B584" s="51"/>
      <c r="C584" s="51"/>
      <c r="D584" s="51"/>
      <c r="E584" s="51"/>
      <c r="F584" s="51"/>
      <c r="G584" s="51"/>
      <c r="H584" s="51"/>
      <c r="I584" s="51"/>
      <c r="J584" s="51"/>
    </row>
    <row r="585" spans="1:10" s="33" customFormat="1" ht="14.1" customHeight="1" thickBot="1" x14ac:dyDescent="0.25">
      <c r="A585" s="43" t="s">
        <v>40</v>
      </c>
      <c r="B585" s="43" t="s">
        <v>41</v>
      </c>
      <c r="C585" s="43" t="s">
        <v>42</v>
      </c>
      <c r="D585" s="43" t="s">
        <v>43</v>
      </c>
      <c r="E585" s="43" t="s">
        <v>44</v>
      </c>
      <c r="F585" s="43" t="s">
        <v>45</v>
      </c>
      <c r="G585" s="51"/>
      <c r="H585" s="51"/>
      <c r="I585" s="51"/>
      <c r="J585" s="51"/>
    </row>
    <row r="586" spans="1:10" s="33" customFormat="1" ht="27" customHeight="1" x14ac:dyDescent="0.2">
      <c r="A586" s="44">
        <v>78180103</v>
      </c>
      <c r="B586" s="45" t="str">
        <f ca="1">IFERROR(INDEX(UNSPSCDes,MATCH(INDIRECT(ADDRESS(ROW(),COLUMN()-1,4)),UNSPSCCode,0)),"")</f>
        <v>Servicios de cambio de fluidos de aceite o de la transmisión</v>
      </c>
      <c r="C586" s="44" t="s">
        <v>46</v>
      </c>
      <c r="D586" s="44">
        <v>1</v>
      </c>
      <c r="E586" s="47">
        <v>350000</v>
      </c>
      <c r="F586" s="48">
        <f ca="1">INDIRECT(ADDRESS(ROW(),COLUMN()-2,4))*INDIRECT(ADDRESS(ROW(),COLUMN()-1,4))</f>
        <v>350000</v>
      </c>
      <c r="G586" s="51"/>
      <c r="H586" s="51"/>
      <c r="I586" s="51"/>
      <c r="J586" s="51"/>
    </row>
    <row r="587" spans="1:10" s="33" customFormat="1" ht="14.1" customHeight="1" x14ac:dyDescent="0.2">
      <c r="A587" s="51"/>
      <c r="B587" s="51"/>
      <c r="C587" s="51"/>
      <c r="D587" s="51"/>
      <c r="E587" s="49" t="s">
        <v>47</v>
      </c>
      <c r="F587" s="50">
        <f ca="1">SUM(Table326[MONTO TOTAL ESTIMADO])</f>
        <v>350000</v>
      </c>
      <c r="G587" s="51"/>
      <c r="H587" s="51" t="str">
        <f>C579</f>
        <v>Servicios</v>
      </c>
      <c r="I587" s="51" t="str">
        <f>E579</f>
        <v>Sí</v>
      </c>
      <c r="J587" s="51" t="str">
        <f>D579</f>
        <v>Compras Menores</v>
      </c>
    </row>
    <row r="588" spans="1:10" s="33" customFormat="1" ht="14.1" customHeight="1" thickBot="1" x14ac:dyDescent="0.3"/>
    <row r="589" spans="1:10" s="33" customFormat="1" ht="33.75" customHeight="1" thickBot="1" x14ac:dyDescent="0.25">
      <c r="A589" s="34" t="s">
        <v>18</v>
      </c>
      <c r="B589" s="34" t="s">
        <v>19</v>
      </c>
      <c r="C589" s="34" t="s">
        <v>20</v>
      </c>
      <c r="D589" s="34" t="s">
        <v>21</v>
      </c>
      <c r="E589" s="34" t="s">
        <v>22</v>
      </c>
      <c r="F589" s="34" t="s">
        <v>23</v>
      </c>
      <c r="G589" s="51"/>
      <c r="H589" s="51"/>
      <c r="I589" s="51"/>
      <c r="J589" s="51"/>
    </row>
    <row r="590" spans="1:10" s="33" customFormat="1" ht="13.5" customHeight="1" thickBot="1" x14ac:dyDescent="0.25">
      <c r="A590" s="35" t="s">
        <v>86</v>
      </c>
      <c r="B590" s="35" t="s">
        <v>87</v>
      </c>
      <c r="C590" s="35" t="s">
        <v>50</v>
      </c>
      <c r="D590" s="35" t="s">
        <v>58</v>
      </c>
      <c r="E590" s="35" t="s">
        <v>28</v>
      </c>
      <c r="F590" s="35"/>
      <c r="G590" s="51"/>
      <c r="H590" s="51"/>
      <c r="I590" s="51"/>
      <c r="J590" s="51"/>
    </row>
    <row r="591" spans="1:10" s="33" customFormat="1" ht="14.1" customHeight="1" thickBot="1" x14ac:dyDescent="0.25">
      <c r="A591" s="36" t="s">
        <v>29</v>
      </c>
      <c r="B591" s="37" t="s">
        <v>30</v>
      </c>
      <c r="C591" s="52">
        <v>45117</v>
      </c>
      <c r="D591" s="36" t="s">
        <v>31</v>
      </c>
      <c r="E591" s="37" t="s">
        <v>32</v>
      </c>
      <c r="F591" s="35" t="s">
        <v>33</v>
      </c>
      <c r="G591" s="51"/>
      <c r="H591" s="51"/>
      <c r="I591" s="51"/>
      <c r="J591" s="51"/>
    </row>
    <row r="592" spans="1:10" s="33" customFormat="1" ht="14.1" customHeight="1" thickBot="1" x14ac:dyDescent="0.25">
      <c r="A592" s="41"/>
      <c r="B592" s="37" t="s">
        <v>34</v>
      </c>
      <c r="C592" s="53">
        <f>IF(C591="","",IF(AND(MONTH(C591)&gt;=1,MONTH(C591)&lt;=3),1,IF(AND(MONTH(C591)&gt;=4,MONTH(C591)&lt;=6),2,IF(AND(MONTH(C591)&gt;=7,MONTH(C591)&lt;=9),3,4))))</f>
        <v>3</v>
      </c>
      <c r="D592" s="41"/>
      <c r="E592" s="37" t="s">
        <v>35</v>
      </c>
      <c r="F592" s="35" t="s">
        <v>36</v>
      </c>
      <c r="G592" s="51"/>
      <c r="H592" s="51"/>
      <c r="I592" s="51"/>
      <c r="J592" s="51"/>
    </row>
    <row r="593" spans="1:10" s="33" customFormat="1" ht="14.1" customHeight="1" thickBot="1" x14ac:dyDescent="0.25">
      <c r="A593" s="41"/>
      <c r="B593" s="37" t="s">
        <v>37</v>
      </c>
      <c r="C593" s="52">
        <v>45140</v>
      </c>
      <c r="D593" s="41"/>
      <c r="E593" s="37" t="s">
        <v>38</v>
      </c>
      <c r="F593" s="35" t="s">
        <v>36</v>
      </c>
      <c r="G593" s="51"/>
      <c r="H593" s="51"/>
      <c r="I593" s="51"/>
      <c r="J593" s="51"/>
    </row>
    <row r="594" spans="1:10" s="33" customFormat="1" ht="14.1" customHeight="1" thickBot="1" x14ac:dyDescent="0.25">
      <c r="A594" s="41"/>
      <c r="B594" s="37" t="s">
        <v>34</v>
      </c>
      <c r="C594" s="53">
        <f>IF(C593="","",IF(AND(MONTH(C593)&gt;=1,MONTH(C593)&lt;=3),1,IF(AND(MONTH(C593)&gt;=4,MONTH(C593)&lt;=6),2,IF(AND(MONTH(C593)&gt;=7,MONTH(C593)&lt;=9),3,4))))</f>
        <v>3</v>
      </c>
      <c r="D594" s="41"/>
      <c r="E594" s="37" t="s">
        <v>39</v>
      </c>
      <c r="F594" s="35" t="s">
        <v>36</v>
      </c>
      <c r="G594" s="51"/>
      <c r="H594" s="51"/>
      <c r="I594" s="51"/>
      <c r="J594" s="51"/>
    </row>
    <row r="595" spans="1:10" s="33" customFormat="1" ht="14.1" customHeight="1" thickBot="1" x14ac:dyDescent="0.25">
      <c r="A595" s="51"/>
      <c r="B595" s="51"/>
      <c r="C595" s="51"/>
      <c r="D595" s="51"/>
      <c r="E595" s="51"/>
      <c r="F595" s="51"/>
      <c r="G595" s="51"/>
      <c r="H595" s="51"/>
      <c r="I595" s="51"/>
      <c r="J595" s="51"/>
    </row>
    <row r="596" spans="1:10" s="33" customFormat="1" ht="14.1" customHeight="1" thickBot="1" x14ac:dyDescent="0.25">
      <c r="A596" s="43" t="s">
        <v>40</v>
      </c>
      <c r="B596" s="43" t="s">
        <v>41</v>
      </c>
      <c r="C596" s="43" t="s">
        <v>42</v>
      </c>
      <c r="D596" s="43" t="s">
        <v>43</v>
      </c>
      <c r="E596" s="43" t="s">
        <v>44</v>
      </c>
      <c r="F596" s="43" t="s">
        <v>45</v>
      </c>
      <c r="G596" s="51"/>
      <c r="H596" s="51"/>
      <c r="I596" s="51"/>
      <c r="J596" s="51"/>
    </row>
    <row r="597" spans="1:10" s="33" customFormat="1" ht="27" customHeight="1" x14ac:dyDescent="0.2">
      <c r="A597" s="44">
        <v>78180103</v>
      </c>
      <c r="B597" s="45" t="str">
        <f ca="1">IFERROR(INDEX(UNSPSCDes,MATCH(INDIRECT(ADDRESS(ROW(),COLUMN()-1,4)),UNSPSCCode,0)),"")</f>
        <v>Servicios de cambio de fluidos de aceite o de la transmisión</v>
      </c>
      <c r="C597" s="44" t="s">
        <v>46</v>
      </c>
      <c r="D597" s="44">
        <v>1</v>
      </c>
      <c r="E597" s="47">
        <v>350000</v>
      </c>
      <c r="F597" s="48">
        <f ca="1">INDIRECT(ADDRESS(ROW(),COLUMN()-2,4))*INDIRECT(ADDRESS(ROW(),COLUMN()-1,4))</f>
        <v>350000</v>
      </c>
      <c r="G597" s="51"/>
      <c r="H597" s="51"/>
      <c r="I597" s="51"/>
      <c r="J597" s="51"/>
    </row>
    <row r="598" spans="1:10" s="33" customFormat="1" ht="14.1" customHeight="1" x14ac:dyDescent="0.2">
      <c r="A598" s="51"/>
      <c r="B598" s="51"/>
      <c r="C598" s="51"/>
      <c r="D598" s="51"/>
      <c r="E598" s="49" t="s">
        <v>47</v>
      </c>
      <c r="F598" s="50">
        <f ca="1">SUM(Table327[MONTO TOTAL ESTIMADO])</f>
        <v>350000</v>
      </c>
      <c r="G598" s="51"/>
      <c r="H598" s="51" t="str">
        <f>C590</f>
        <v>Servicios</v>
      </c>
      <c r="I598" s="51" t="str">
        <f>E590</f>
        <v>No</v>
      </c>
      <c r="J598" s="51" t="str">
        <f>D590</f>
        <v>Compras Menores</v>
      </c>
    </row>
    <row r="599" spans="1:10" s="33" customFormat="1" ht="14.1" customHeight="1" thickBot="1" x14ac:dyDescent="0.3"/>
    <row r="600" spans="1:10" s="33" customFormat="1" ht="33.75" customHeight="1" thickBot="1" x14ac:dyDescent="0.25">
      <c r="A600" s="34" t="s">
        <v>18</v>
      </c>
      <c r="B600" s="34" t="s">
        <v>19</v>
      </c>
      <c r="C600" s="34" t="s">
        <v>20</v>
      </c>
      <c r="D600" s="34" t="s">
        <v>21</v>
      </c>
      <c r="E600" s="34" t="s">
        <v>22</v>
      </c>
      <c r="F600" s="34" t="s">
        <v>23</v>
      </c>
      <c r="G600" s="51"/>
      <c r="H600" s="51"/>
      <c r="I600" s="51"/>
      <c r="J600" s="51"/>
    </row>
    <row r="601" spans="1:10" s="33" customFormat="1" ht="13.5" customHeight="1" thickBot="1" x14ac:dyDescent="0.25">
      <c r="A601" s="35" t="s">
        <v>88</v>
      </c>
      <c r="B601" s="35" t="s">
        <v>84</v>
      </c>
      <c r="C601" s="35" t="s">
        <v>26</v>
      </c>
      <c r="D601" s="35" t="s">
        <v>58</v>
      </c>
      <c r="E601" s="35" t="s">
        <v>54</v>
      </c>
      <c r="F601" s="35"/>
      <c r="G601" s="51"/>
      <c r="H601" s="51"/>
      <c r="I601" s="51"/>
      <c r="J601" s="51"/>
    </row>
    <row r="602" spans="1:10" s="33" customFormat="1" ht="14.1" customHeight="1" thickBot="1" x14ac:dyDescent="0.25">
      <c r="A602" s="36" t="s">
        <v>29</v>
      </c>
      <c r="B602" s="37" t="s">
        <v>30</v>
      </c>
      <c r="C602" s="52">
        <v>45019</v>
      </c>
      <c r="D602" s="36" t="s">
        <v>31</v>
      </c>
      <c r="E602" s="37" t="s">
        <v>32</v>
      </c>
      <c r="F602" s="35" t="s">
        <v>33</v>
      </c>
      <c r="G602" s="51"/>
      <c r="H602" s="51"/>
      <c r="I602" s="51"/>
      <c r="J602" s="51"/>
    </row>
    <row r="603" spans="1:10" s="33" customFormat="1" ht="14.1" customHeight="1" thickBot="1" x14ac:dyDescent="0.25">
      <c r="A603" s="41"/>
      <c r="B603" s="37" t="s">
        <v>34</v>
      </c>
      <c r="C603" s="53">
        <f>IF(C602="","",IF(AND(MONTH(C602)&gt;=1,MONTH(C602)&lt;=3),1,IF(AND(MONTH(C602)&gt;=4,MONTH(C602)&lt;=6),2,IF(AND(MONTH(C602)&gt;=7,MONTH(C602)&lt;=9),3,4))))</f>
        <v>2</v>
      </c>
      <c r="D603" s="41"/>
      <c r="E603" s="37" t="s">
        <v>35</v>
      </c>
      <c r="F603" s="35" t="s">
        <v>36</v>
      </c>
      <c r="G603" s="51"/>
      <c r="H603" s="51"/>
      <c r="I603" s="51"/>
      <c r="J603" s="51"/>
    </row>
    <row r="604" spans="1:10" s="33" customFormat="1" ht="14.1" customHeight="1" thickBot="1" x14ac:dyDescent="0.25">
      <c r="A604" s="41"/>
      <c r="B604" s="37" t="s">
        <v>37</v>
      </c>
      <c r="C604" s="52">
        <v>45072</v>
      </c>
      <c r="D604" s="41"/>
      <c r="E604" s="37" t="s">
        <v>38</v>
      </c>
      <c r="F604" s="35" t="s">
        <v>36</v>
      </c>
      <c r="G604" s="51"/>
      <c r="H604" s="51"/>
      <c r="I604" s="51"/>
      <c r="J604" s="51"/>
    </row>
    <row r="605" spans="1:10" s="33" customFormat="1" ht="14.1" customHeight="1" thickBot="1" x14ac:dyDescent="0.25">
      <c r="A605" s="41"/>
      <c r="B605" s="37" t="s">
        <v>34</v>
      </c>
      <c r="C605" s="53">
        <f>IF(C604="","",IF(AND(MONTH(C604)&gt;=1,MONTH(C604)&lt;=3),1,IF(AND(MONTH(C604)&gt;=4,MONTH(C604)&lt;=6),2,IF(AND(MONTH(C604)&gt;=7,MONTH(C604)&lt;=9),3,4))))</f>
        <v>2</v>
      </c>
      <c r="D605" s="41"/>
      <c r="E605" s="37" t="s">
        <v>39</v>
      </c>
      <c r="F605" s="35" t="s">
        <v>36</v>
      </c>
      <c r="G605" s="51"/>
      <c r="H605" s="51"/>
      <c r="I605" s="51"/>
      <c r="J605" s="51"/>
    </row>
    <row r="606" spans="1:10" s="33" customFormat="1" ht="14.1" customHeight="1" thickBot="1" x14ac:dyDescent="0.25">
      <c r="A606" s="51"/>
      <c r="B606" s="51"/>
      <c r="C606" s="51"/>
      <c r="D606" s="51"/>
      <c r="E606" s="51"/>
      <c r="F606" s="51"/>
      <c r="G606" s="51"/>
      <c r="H606" s="51"/>
      <c r="I606" s="51"/>
      <c r="J606" s="51"/>
    </row>
    <row r="607" spans="1:10" s="33" customFormat="1" ht="14.1" customHeight="1" thickBot="1" x14ac:dyDescent="0.25">
      <c r="A607" s="43" t="s">
        <v>40</v>
      </c>
      <c r="B607" s="43" t="s">
        <v>41</v>
      </c>
      <c r="C607" s="43" t="s">
        <v>42</v>
      </c>
      <c r="D607" s="43" t="s">
        <v>43</v>
      </c>
      <c r="E607" s="43" t="s">
        <v>44</v>
      </c>
      <c r="F607" s="43" t="s">
        <v>45</v>
      </c>
      <c r="G607" s="51"/>
      <c r="H607" s="51"/>
      <c r="I607" s="51"/>
      <c r="J607" s="51"/>
    </row>
    <row r="608" spans="1:10" s="33" customFormat="1" ht="13.5" customHeight="1" x14ac:dyDescent="0.2">
      <c r="A608" s="58">
        <v>40161504</v>
      </c>
      <c r="B608" s="45" t="str">
        <f t="shared" ref="B608:B666" ca="1" si="26">IFERROR(INDEX(UNSPSCDes,MATCH(INDIRECT(ADDRESS(ROW(),COLUMN()-1,4)),UNSPSCCode,0)),"")</f>
        <v>Filtros de aceite</v>
      </c>
      <c r="C608" s="44" t="s">
        <v>46</v>
      </c>
      <c r="D608" s="44">
        <v>10</v>
      </c>
      <c r="E608" s="59">
        <v>940.4</v>
      </c>
      <c r="F608" s="48">
        <f t="shared" ref="F608:F666" ca="1" si="27">INDIRECT(ADDRESS(ROW(),COLUMN()-2,4))*INDIRECT(ADDRESS(ROW(),COLUMN()-1,4))</f>
        <v>9404</v>
      </c>
      <c r="G608" s="51"/>
      <c r="H608" s="51"/>
      <c r="I608" s="51"/>
      <c r="J608" s="51"/>
    </row>
    <row r="609" spans="1:10" s="33" customFormat="1" ht="13.5" customHeight="1" x14ac:dyDescent="0.2">
      <c r="A609" s="58">
        <v>40161505</v>
      </c>
      <c r="B609" s="45" t="str">
        <f t="shared" ca="1" si="26"/>
        <v>Filtros de aire</v>
      </c>
      <c r="C609" s="44" t="s">
        <v>46</v>
      </c>
      <c r="D609" s="44">
        <v>10</v>
      </c>
      <c r="E609" s="59">
        <v>1703.63</v>
      </c>
      <c r="F609" s="48">
        <f t="shared" ca="1" si="27"/>
        <v>17036.300000000003</v>
      </c>
      <c r="G609" s="51"/>
      <c r="H609" s="51"/>
      <c r="I609" s="51"/>
      <c r="J609" s="51"/>
    </row>
    <row r="610" spans="1:10" s="33" customFormat="1" ht="13.5" customHeight="1" x14ac:dyDescent="0.2">
      <c r="A610" s="58">
        <v>40161513</v>
      </c>
      <c r="B610" s="45" t="str">
        <f t="shared" ca="1" si="26"/>
        <v>Filtros de combustible</v>
      </c>
      <c r="C610" s="44" t="s">
        <v>46</v>
      </c>
      <c r="D610" s="44">
        <v>10</v>
      </c>
      <c r="E610" s="59">
        <v>1362.9</v>
      </c>
      <c r="F610" s="48">
        <f t="shared" ca="1" si="27"/>
        <v>13629</v>
      </c>
      <c r="G610" s="51"/>
      <c r="H610" s="51"/>
      <c r="I610" s="51"/>
      <c r="J610" s="51"/>
    </row>
    <row r="611" spans="1:10" s="33" customFormat="1" ht="13.5" customHeight="1" x14ac:dyDescent="0.2">
      <c r="A611" s="58">
        <v>40161504</v>
      </c>
      <c r="B611" s="45" t="str">
        <f t="shared" ca="1" si="26"/>
        <v>Filtros de aceite</v>
      </c>
      <c r="C611" s="44" t="s">
        <v>46</v>
      </c>
      <c r="D611" s="44">
        <v>10</v>
      </c>
      <c r="E611" s="59">
        <v>1499.19</v>
      </c>
      <c r="F611" s="48">
        <f t="shared" ca="1" si="27"/>
        <v>14991.900000000001</v>
      </c>
      <c r="G611" s="51"/>
      <c r="H611" s="51"/>
      <c r="I611" s="51"/>
      <c r="J611" s="51"/>
    </row>
    <row r="612" spans="1:10" s="33" customFormat="1" ht="13.5" customHeight="1" x14ac:dyDescent="0.2">
      <c r="A612" s="58">
        <v>40161505</v>
      </c>
      <c r="B612" s="45" t="str">
        <f t="shared" ca="1" si="26"/>
        <v>Filtros de aire</v>
      </c>
      <c r="C612" s="44" t="s">
        <v>46</v>
      </c>
      <c r="D612" s="44">
        <v>10</v>
      </c>
      <c r="E612" s="59">
        <v>1226.6099999999999</v>
      </c>
      <c r="F612" s="48">
        <f t="shared" ca="1" si="27"/>
        <v>12266.099999999999</v>
      </c>
      <c r="G612" s="51"/>
      <c r="H612" s="51"/>
      <c r="I612" s="51"/>
      <c r="J612" s="51"/>
    </row>
    <row r="613" spans="1:10" s="33" customFormat="1" ht="13.5" customHeight="1" x14ac:dyDescent="0.2">
      <c r="A613" s="58">
        <v>40161504</v>
      </c>
      <c r="B613" s="45" t="str">
        <f t="shared" ca="1" si="26"/>
        <v>Filtros de aceite</v>
      </c>
      <c r="C613" s="44" t="s">
        <v>46</v>
      </c>
      <c r="D613" s="44">
        <v>10</v>
      </c>
      <c r="E613" s="59">
        <v>776.85</v>
      </c>
      <c r="F613" s="48">
        <f t="shared" ca="1" si="27"/>
        <v>7768.5</v>
      </c>
      <c r="G613" s="51"/>
      <c r="H613" s="51"/>
      <c r="I613" s="51"/>
      <c r="J613" s="51"/>
    </row>
    <row r="614" spans="1:10" s="33" customFormat="1" ht="13.5" customHeight="1" x14ac:dyDescent="0.2">
      <c r="A614" s="58">
        <v>40161505</v>
      </c>
      <c r="B614" s="45" t="str">
        <f t="shared" ca="1" si="26"/>
        <v>Filtros de aire</v>
      </c>
      <c r="C614" s="44" t="s">
        <v>46</v>
      </c>
      <c r="D614" s="44">
        <v>10</v>
      </c>
      <c r="E614" s="59">
        <v>1022.18</v>
      </c>
      <c r="F614" s="48">
        <f t="shared" ca="1" si="27"/>
        <v>10221.799999999999</v>
      </c>
      <c r="G614" s="51"/>
      <c r="H614" s="51"/>
      <c r="I614" s="51"/>
      <c r="J614" s="51"/>
    </row>
    <row r="615" spans="1:10" s="33" customFormat="1" ht="13.5" customHeight="1" x14ac:dyDescent="0.2">
      <c r="A615" s="58">
        <v>40161504</v>
      </c>
      <c r="B615" s="45" t="str">
        <f t="shared" ca="1" si="26"/>
        <v>Filtros de aceite</v>
      </c>
      <c r="C615" s="44" t="s">
        <v>46</v>
      </c>
      <c r="D615" s="44">
        <v>10</v>
      </c>
      <c r="E615" s="59">
        <v>749.6</v>
      </c>
      <c r="F615" s="48">
        <f t="shared" ca="1" si="27"/>
        <v>7496</v>
      </c>
      <c r="G615" s="51"/>
      <c r="H615" s="51"/>
      <c r="I615" s="51"/>
      <c r="J615" s="51"/>
    </row>
    <row r="616" spans="1:10" s="33" customFormat="1" ht="13.5" customHeight="1" x14ac:dyDescent="0.2">
      <c r="A616" s="58">
        <v>40161505</v>
      </c>
      <c r="B616" s="45" t="str">
        <f t="shared" ca="1" si="26"/>
        <v>Filtros de aire</v>
      </c>
      <c r="C616" s="44" t="s">
        <v>46</v>
      </c>
      <c r="D616" s="44">
        <v>10</v>
      </c>
      <c r="E616" s="59">
        <v>1022.18</v>
      </c>
      <c r="F616" s="48">
        <f t="shared" ca="1" si="27"/>
        <v>10221.799999999999</v>
      </c>
      <c r="G616" s="51"/>
      <c r="H616" s="51"/>
      <c r="I616" s="51"/>
      <c r="J616" s="51"/>
    </row>
    <row r="617" spans="1:10" s="33" customFormat="1" ht="13.5" customHeight="1" x14ac:dyDescent="0.2">
      <c r="A617" s="58">
        <v>40161504</v>
      </c>
      <c r="B617" s="45" t="str">
        <f t="shared" ca="1" si="26"/>
        <v>Filtros de aceite</v>
      </c>
      <c r="C617" s="44" t="s">
        <v>46</v>
      </c>
      <c r="D617" s="44">
        <v>10</v>
      </c>
      <c r="E617" s="59">
        <v>790.48</v>
      </c>
      <c r="F617" s="48">
        <f t="shared" ca="1" si="27"/>
        <v>7904.8</v>
      </c>
      <c r="G617" s="51"/>
      <c r="H617" s="51"/>
      <c r="I617" s="51"/>
      <c r="J617" s="51"/>
    </row>
    <row r="618" spans="1:10" s="33" customFormat="1" ht="13.5" customHeight="1" x14ac:dyDescent="0.2">
      <c r="A618" s="58">
        <v>40161505</v>
      </c>
      <c r="B618" s="45" t="str">
        <f t="shared" ca="1" si="26"/>
        <v>Filtros de aire</v>
      </c>
      <c r="C618" s="44" t="s">
        <v>46</v>
      </c>
      <c r="D618" s="44">
        <v>10</v>
      </c>
      <c r="E618" s="59">
        <v>1022.18</v>
      </c>
      <c r="F618" s="48">
        <f t="shared" ca="1" si="27"/>
        <v>10221.799999999999</v>
      </c>
      <c r="G618" s="51"/>
      <c r="H618" s="51"/>
      <c r="I618" s="51"/>
      <c r="J618" s="51"/>
    </row>
    <row r="619" spans="1:10" s="33" customFormat="1" ht="13.5" customHeight="1" x14ac:dyDescent="0.2">
      <c r="A619" s="58">
        <v>40161505</v>
      </c>
      <c r="B619" s="45" t="str">
        <f t="shared" ca="1" si="26"/>
        <v>Filtros de aire</v>
      </c>
      <c r="C619" s="44" t="s">
        <v>46</v>
      </c>
      <c r="D619" s="44">
        <v>10</v>
      </c>
      <c r="E619" s="59">
        <v>681.45</v>
      </c>
      <c r="F619" s="48">
        <f t="shared" ca="1" si="27"/>
        <v>6814.5</v>
      </c>
      <c r="G619" s="51"/>
      <c r="H619" s="51"/>
      <c r="I619" s="51"/>
      <c r="J619" s="51"/>
    </row>
    <row r="620" spans="1:10" s="33" customFormat="1" ht="13.5" customHeight="1" x14ac:dyDescent="0.2">
      <c r="A620" s="58">
        <v>40161504</v>
      </c>
      <c r="B620" s="45" t="str">
        <f t="shared" ca="1" si="26"/>
        <v>Filtros de aceite</v>
      </c>
      <c r="C620" s="44" t="s">
        <v>46</v>
      </c>
      <c r="D620" s="44">
        <v>90</v>
      </c>
      <c r="E620" s="59">
        <v>681.45</v>
      </c>
      <c r="F620" s="48">
        <f t="shared" ca="1" si="27"/>
        <v>61330.500000000007</v>
      </c>
      <c r="G620" s="51"/>
      <c r="H620" s="51"/>
      <c r="I620" s="51"/>
      <c r="J620" s="51"/>
    </row>
    <row r="621" spans="1:10" s="33" customFormat="1" ht="13.5" customHeight="1" x14ac:dyDescent="0.2">
      <c r="A621" s="58">
        <v>40161505</v>
      </c>
      <c r="B621" s="45" t="str">
        <f t="shared" ca="1" si="26"/>
        <v>Filtros de aire</v>
      </c>
      <c r="C621" s="44" t="s">
        <v>46</v>
      </c>
      <c r="D621" s="44">
        <v>20</v>
      </c>
      <c r="E621" s="59">
        <v>681.45</v>
      </c>
      <c r="F621" s="48">
        <f t="shared" ca="1" si="27"/>
        <v>13629</v>
      </c>
      <c r="G621" s="51"/>
      <c r="H621" s="51"/>
      <c r="I621" s="51"/>
      <c r="J621" s="51"/>
    </row>
    <row r="622" spans="1:10" s="33" customFormat="1" ht="13.5" customHeight="1" x14ac:dyDescent="0.2">
      <c r="A622" s="58">
        <v>40161504</v>
      </c>
      <c r="B622" s="45" t="str">
        <f t="shared" ca="1" si="26"/>
        <v>Filtros de aceite</v>
      </c>
      <c r="C622" s="44" t="s">
        <v>46</v>
      </c>
      <c r="D622" s="44">
        <v>10</v>
      </c>
      <c r="E622" s="59">
        <v>954.03</v>
      </c>
      <c r="F622" s="48">
        <f t="shared" ca="1" si="27"/>
        <v>9540.2999999999993</v>
      </c>
      <c r="G622" s="51"/>
      <c r="H622" s="51"/>
      <c r="I622" s="51"/>
      <c r="J622" s="51"/>
    </row>
    <row r="623" spans="1:10" s="33" customFormat="1" ht="13.5" customHeight="1" x14ac:dyDescent="0.2">
      <c r="A623" s="58">
        <v>40161513</v>
      </c>
      <c r="B623" s="45" t="str">
        <f t="shared" ca="1" si="26"/>
        <v>Filtros de combustible</v>
      </c>
      <c r="C623" s="44" t="s">
        <v>46</v>
      </c>
      <c r="D623" s="44">
        <v>10</v>
      </c>
      <c r="E623" s="59">
        <v>954.03</v>
      </c>
      <c r="F623" s="48">
        <f t="shared" ca="1" si="27"/>
        <v>9540.2999999999993</v>
      </c>
      <c r="G623" s="51"/>
      <c r="H623" s="51"/>
      <c r="I623" s="51"/>
      <c r="J623" s="51"/>
    </row>
    <row r="624" spans="1:10" s="33" customFormat="1" ht="13.5" customHeight="1" x14ac:dyDescent="0.2">
      <c r="A624" s="58">
        <v>40161505</v>
      </c>
      <c r="B624" s="45" t="str">
        <f t="shared" ca="1" si="26"/>
        <v>Filtros de aire</v>
      </c>
      <c r="C624" s="44" t="s">
        <v>46</v>
      </c>
      <c r="D624" s="44">
        <v>8</v>
      </c>
      <c r="E624" s="59">
        <v>1090.32</v>
      </c>
      <c r="F624" s="48">
        <f t="shared" ca="1" si="27"/>
        <v>8722.56</v>
      </c>
      <c r="G624" s="51"/>
      <c r="H624" s="51"/>
      <c r="I624" s="51"/>
      <c r="J624" s="51"/>
    </row>
    <row r="625" spans="1:10" s="33" customFormat="1" ht="13.5" customHeight="1" x14ac:dyDescent="0.2">
      <c r="A625" s="58">
        <v>40161504</v>
      </c>
      <c r="B625" s="45" t="str">
        <f t="shared" ca="1" si="26"/>
        <v>Filtros de aceite</v>
      </c>
      <c r="C625" s="44" t="s">
        <v>46</v>
      </c>
      <c r="D625" s="44">
        <v>8</v>
      </c>
      <c r="E625" s="59">
        <v>2657.66</v>
      </c>
      <c r="F625" s="48">
        <f t="shared" ca="1" si="27"/>
        <v>21261.279999999999</v>
      </c>
      <c r="G625" s="51"/>
      <c r="H625" s="51"/>
      <c r="I625" s="51"/>
      <c r="J625" s="51"/>
    </row>
    <row r="626" spans="1:10" s="33" customFormat="1" ht="13.5" customHeight="1" x14ac:dyDescent="0.2">
      <c r="A626" s="58">
        <v>40161513</v>
      </c>
      <c r="B626" s="45" t="str">
        <f t="shared" ca="1" si="26"/>
        <v>Filtros de combustible</v>
      </c>
      <c r="C626" s="44" t="s">
        <v>46</v>
      </c>
      <c r="D626" s="44">
        <v>8</v>
      </c>
      <c r="E626" s="59">
        <v>4879.18</v>
      </c>
      <c r="F626" s="48">
        <f t="shared" ca="1" si="27"/>
        <v>39033.440000000002</v>
      </c>
      <c r="G626" s="51"/>
      <c r="H626" s="51"/>
      <c r="I626" s="51"/>
      <c r="J626" s="51"/>
    </row>
    <row r="627" spans="1:10" s="33" customFormat="1" ht="13.5" customHeight="1" x14ac:dyDescent="0.2">
      <c r="A627" s="58">
        <v>40161505</v>
      </c>
      <c r="B627" s="45" t="str">
        <f t="shared" ca="1" si="26"/>
        <v>Filtros de aire</v>
      </c>
      <c r="C627" s="44" t="s">
        <v>46</v>
      </c>
      <c r="D627" s="44">
        <v>8</v>
      </c>
      <c r="E627" s="59">
        <v>2385.08</v>
      </c>
      <c r="F627" s="48">
        <f t="shared" ca="1" si="27"/>
        <v>19080.64</v>
      </c>
      <c r="G627" s="51"/>
      <c r="H627" s="51"/>
      <c r="I627" s="51"/>
      <c r="J627" s="51"/>
    </row>
    <row r="628" spans="1:10" s="33" customFormat="1" ht="13.5" customHeight="1" x14ac:dyDescent="0.2">
      <c r="A628" s="58">
        <v>40161504</v>
      </c>
      <c r="B628" s="45" t="str">
        <f t="shared" ca="1" si="26"/>
        <v>Filtros de aceite</v>
      </c>
      <c r="C628" s="44" t="s">
        <v>46</v>
      </c>
      <c r="D628" s="44">
        <v>10</v>
      </c>
      <c r="E628" s="59">
        <v>749.6</v>
      </c>
      <c r="F628" s="48">
        <f t="shared" ca="1" si="27"/>
        <v>7496</v>
      </c>
      <c r="G628" s="51"/>
      <c r="H628" s="51"/>
      <c r="I628" s="51"/>
      <c r="J628" s="51"/>
    </row>
    <row r="629" spans="1:10" s="33" customFormat="1" ht="13.5" customHeight="1" x14ac:dyDescent="0.2">
      <c r="A629" s="58">
        <v>40161513</v>
      </c>
      <c r="B629" s="45" t="str">
        <f t="shared" ca="1" si="26"/>
        <v>Filtros de combustible</v>
      </c>
      <c r="C629" s="44" t="s">
        <v>46</v>
      </c>
      <c r="D629" s="44">
        <v>8</v>
      </c>
      <c r="E629" s="59">
        <v>749.6</v>
      </c>
      <c r="F629" s="48">
        <f t="shared" ca="1" si="27"/>
        <v>5996.8</v>
      </c>
      <c r="G629" s="51"/>
      <c r="H629" s="51"/>
      <c r="I629" s="51"/>
      <c r="J629" s="51"/>
    </row>
    <row r="630" spans="1:10" s="33" customFormat="1" ht="13.5" customHeight="1" x14ac:dyDescent="0.2">
      <c r="A630" s="58">
        <v>40161505</v>
      </c>
      <c r="B630" s="45" t="str">
        <f t="shared" ca="1" si="26"/>
        <v>Filtros de aire</v>
      </c>
      <c r="C630" s="44" t="s">
        <v>46</v>
      </c>
      <c r="D630" s="44">
        <v>10</v>
      </c>
      <c r="E630" s="59">
        <v>2180.64</v>
      </c>
      <c r="F630" s="48">
        <f t="shared" ca="1" si="27"/>
        <v>21806.399999999998</v>
      </c>
      <c r="G630" s="51"/>
      <c r="H630" s="51"/>
      <c r="I630" s="51"/>
      <c r="J630" s="51"/>
    </row>
    <row r="631" spans="1:10" s="33" customFormat="1" ht="13.5" customHeight="1" x14ac:dyDescent="0.2">
      <c r="A631" s="58">
        <v>40161504</v>
      </c>
      <c r="B631" s="45" t="str">
        <f t="shared" ca="1" si="26"/>
        <v>Filtros de aceite</v>
      </c>
      <c r="C631" s="44" t="s">
        <v>46</v>
      </c>
      <c r="D631" s="44">
        <v>10</v>
      </c>
      <c r="E631" s="59">
        <v>4770.1499999999996</v>
      </c>
      <c r="F631" s="48">
        <f t="shared" ca="1" si="27"/>
        <v>47701.5</v>
      </c>
      <c r="G631" s="51"/>
      <c r="H631" s="51"/>
      <c r="I631" s="51"/>
      <c r="J631" s="51"/>
    </row>
    <row r="632" spans="1:10" s="33" customFormat="1" ht="13.5" customHeight="1" x14ac:dyDescent="0.2">
      <c r="A632" s="58">
        <v>40161513</v>
      </c>
      <c r="B632" s="45" t="str">
        <f t="shared" ca="1" si="26"/>
        <v>Filtros de combustible</v>
      </c>
      <c r="C632" s="44" t="s">
        <v>46</v>
      </c>
      <c r="D632" s="44">
        <v>10</v>
      </c>
      <c r="E632" s="59">
        <v>3816.12</v>
      </c>
      <c r="F632" s="48">
        <f t="shared" ca="1" si="27"/>
        <v>38161.199999999997</v>
      </c>
      <c r="G632" s="51"/>
      <c r="H632" s="51"/>
      <c r="I632" s="51"/>
      <c r="J632" s="51"/>
    </row>
    <row r="633" spans="1:10" s="33" customFormat="1" ht="13.5" customHeight="1" x14ac:dyDescent="0.2">
      <c r="A633" s="58">
        <v>40161505</v>
      </c>
      <c r="B633" s="45" t="str">
        <f t="shared" ca="1" si="26"/>
        <v>Filtros de aire</v>
      </c>
      <c r="C633" s="44" t="s">
        <v>46</v>
      </c>
      <c r="D633" s="44">
        <v>10</v>
      </c>
      <c r="E633" s="59">
        <v>4770.1499999999996</v>
      </c>
      <c r="F633" s="48">
        <f t="shared" ca="1" si="27"/>
        <v>47701.5</v>
      </c>
      <c r="G633" s="51"/>
      <c r="H633" s="51"/>
      <c r="I633" s="51"/>
      <c r="J633" s="51"/>
    </row>
    <row r="634" spans="1:10" s="33" customFormat="1" ht="13.5" customHeight="1" x14ac:dyDescent="0.2">
      <c r="A634" s="58">
        <v>40161504</v>
      </c>
      <c r="B634" s="45" t="str">
        <f t="shared" ca="1" si="26"/>
        <v>Filtros de aceite</v>
      </c>
      <c r="C634" s="44" t="s">
        <v>46</v>
      </c>
      <c r="D634" s="44">
        <v>6</v>
      </c>
      <c r="E634" s="59">
        <v>4770.1499999999996</v>
      </c>
      <c r="F634" s="48">
        <f t="shared" ca="1" si="27"/>
        <v>28620.899999999998</v>
      </c>
      <c r="G634" s="51"/>
      <c r="H634" s="51"/>
      <c r="I634" s="51"/>
      <c r="J634" s="51"/>
    </row>
    <row r="635" spans="1:10" s="33" customFormat="1" ht="13.5" customHeight="1" x14ac:dyDescent="0.2">
      <c r="A635" s="58">
        <v>40161513</v>
      </c>
      <c r="B635" s="45" t="str">
        <f t="shared" ca="1" si="26"/>
        <v>Filtros de combustible</v>
      </c>
      <c r="C635" s="44" t="s">
        <v>46</v>
      </c>
      <c r="D635" s="44">
        <v>6</v>
      </c>
      <c r="E635" s="59">
        <v>477.02</v>
      </c>
      <c r="F635" s="48">
        <f t="shared" ca="1" si="27"/>
        <v>2862.12</v>
      </c>
      <c r="G635" s="51"/>
      <c r="H635" s="51"/>
      <c r="I635" s="51"/>
      <c r="J635" s="51"/>
    </row>
    <row r="636" spans="1:10" s="33" customFormat="1" ht="13.5" customHeight="1" x14ac:dyDescent="0.2">
      <c r="A636" s="58">
        <v>40161505</v>
      </c>
      <c r="B636" s="45" t="str">
        <f t="shared" ca="1" si="26"/>
        <v>Filtros de aire</v>
      </c>
      <c r="C636" s="44" t="s">
        <v>46</v>
      </c>
      <c r="D636" s="44">
        <v>10</v>
      </c>
      <c r="E636" s="59">
        <v>4974.59</v>
      </c>
      <c r="F636" s="48">
        <f t="shared" ca="1" si="27"/>
        <v>49745.9</v>
      </c>
      <c r="G636" s="51"/>
      <c r="H636" s="51"/>
      <c r="I636" s="51"/>
      <c r="J636" s="51"/>
    </row>
    <row r="637" spans="1:10" s="33" customFormat="1" ht="13.5" customHeight="1" x14ac:dyDescent="0.2">
      <c r="A637" s="58">
        <v>40161504</v>
      </c>
      <c r="B637" s="45" t="str">
        <f t="shared" ca="1" si="26"/>
        <v>Filtros de aceite</v>
      </c>
      <c r="C637" s="44" t="s">
        <v>46</v>
      </c>
      <c r="D637" s="44">
        <v>10</v>
      </c>
      <c r="E637" s="59">
        <v>5042.7299999999996</v>
      </c>
      <c r="F637" s="48">
        <f t="shared" ca="1" si="27"/>
        <v>50427.299999999996</v>
      </c>
      <c r="G637" s="51"/>
      <c r="H637" s="51"/>
      <c r="I637" s="51"/>
      <c r="J637" s="51"/>
    </row>
    <row r="638" spans="1:10" s="33" customFormat="1" ht="13.5" customHeight="1" x14ac:dyDescent="0.2">
      <c r="A638" s="58">
        <v>40161513</v>
      </c>
      <c r="B638" s="45" t="str">
        <f t="shared" ca="1" si="26"/>
        <v>Filtros de combustible</v>
      </c>
      <c r="C638" s="44" t="s">
        <v>46</v>
      </c>
      <c r="D638" s="44">
        <v>10</v>
      </c>
      <c r="E638" s="59">
        <v>4770.1499999999996</v>
      </c>
      <c r="F638" s="48">
        <f t="shared" ca="1" si="27"/>
        <v>47701.5</v>
      </c>
      <c r="G638" s="51"/>
      <c r="H638" s="51"/>
      <c r="I638" s="51"/>
      <c r="J638" s="51"/>
    </row>
    <row r="639" spans="1:10" s="33" customFormat="1" ht="13.5" customHeight="1" x14ac:dyDescent="0.2">
      <c r="A639" s="58">
        <v>40161505</v>
      </c>
      <c r="B639" s="45" t="str">
        <f t="shared" ca="1" si="26"/>
        <v>Filtros de aire</v>
      </c>
      <c r="C639" s="44" t="s">
        <v>46</v>
      </c>
      <c r="D639" s="44">
        <v>10</v>
      </c>
      <c r="E639" s="59">
        <v>5587.89</v>
      </c>
      <c r="F639" s="48">
        <f t="shared" ca="1" si="27"/>
        <v>55878.9</v>
      </c>
      <c r="G639" s="51"/>
      <c r="H639" s="51"/>
      <c r="I639" s="51"/>
      <c r="J639" s="51"/>
    </row>
    <row r="640" spans="1:10" s="33" customFormat="1" ht="13.5" customHeight="1" x14ac:dyDescent="0.2">
      <c r="A640" s="58">
        <v>40161504</v>
      </c>
      <c r="B640" s="45" t="str">
        <f t="shared" ca="1" si="26"/>
        <v>Filtros de aceite</v>
      </c>
      <c r="C640" s="44" t="s">
        <v>46</v>
      </c>
      <c r="D640" s="44">
        <v>10</v>
      </c>
      <c r="E640" s="59">
        <v>4770.1499999999996</v>
      </c>
      <c r="F640" s="48">
        <f t="shared" ca="1" si="27"/>
        <v>47701.5</v>
      </c>
      <c r="G640" s="51"/>
      <c r="H640" s="51"/>
      <c r="I640" s="51"/>
      <c r="J640" s="51"/>
    </row>
    <row r="641" spans="1:10" s="33" customFormat="1" ht="13.5" customHeight="1" x14ac:dyDescent="0.2">
      <c r="A641" s="58">
        <v>40161513</v>
      </c>
      <c r="B641" s="45" t="str">
        <f t="shared" ca="1" si="26"/>
        <v>Filtros de combustible</v>
      </c>
      <c r="C641" s="44" t="s">
        <v>46</v>
      </c>
      <c r="D641" s="44">
        <v>10</v>
      </c>
      <c r="E641" s="59">
        <v>4770.1499999999996</v>
      </c>
      <c r="F641" s="48">
        <f t="shared" ca="1" si="27"/>
        <v>47701.5</v>
      </c>
      <c r="G641" s="51"/>
      <c r="H641" s="51"/>
      <c r="I641" s="51"/>
      <c r="J641" s="51"/>
    </row>
    <row r="642" spans="1:10" s="33" customFormat="1" ht="13.5" customHeight="1" x14ac:dyDescent="0.2">
      <c r="A642" s="58">
        <v>40161505</v>
      </c>
      <c r="B642" s="45" t="str">
        <f t="shared" ca="1" si="26"/>
        <v>Filtros de aire</v>
      </c>
      <c r="C642" s="44" t="s">
        <v>46</v>
      </c>
      <c r="D642" s="44">
        <v>10</v>
      </c>
      <c r="E642" s="59">
        <v>4906.4399999999996</v>
      </c>
      <c r="F642" s="48">
        <f t="shared" ca="1" si="27"/>
        <v>49064.399999999994</v>
      </c>
      <c r="G642" s="51"/>
      <c r="H642" s="51"/>
      <c r="I642" s="51"/>
      <c r="J642" s="51"/>
    </row>
    <row r="643" spans="1:10" s="33" customFormat="1" ht="13.5" customHeight="1" x14ac:dyDescent="0.2">
      <c r="A643" s="58">
        <v>40161504</v>
      </c>
      <c r="B643" s="45" t="str">
        <f t="shared" ca="1" si="26"/>
        <v>Filtros de aceite</v>
      </c>
      <c r="C643" s="44" t="s">
        <v>46</v>
      </c>
      <c r="D643" s="44">
        <v>6</v>
      </c>
      <c r="E643" s="59">
        <v>817.74</v>
      </c>
      <c r="F643" s="48">
        <f t="shared" ca="1" si="27"/>
        <v>4906.4400000000005</v>
      </c>
      <c r="G643" s="51"/>
      <c r="H643" s="51"/>
      <c r="I643" s="51"/>
      <c r="J643" s="51"/>
    </row>
    <row r="644" spans="1:10" s="33" customFormat="1" ht="13.5" customHeight="1" x14ac:dyDescent="0.2">
      <c r="A644" s="58">
        <v>40161513</v>
      </c>
      <c r="B644" s="45" t="str">
        <f t="shared" ca="1" si="26"/>
        <v>Filtros de combustible</v>
      </c>
      <c r="C644" s="44" t="s">
        <v>46</v>
      </c>
      <c r="D644" s="44">
        <v>10</v>
      </c>
      <c r="E644" s="59">
        <v>1022.18</v>
      </c>
      <c r="F644" s="48">
        <f t="shared" ca="1" si="27"/>
        <v>10221.799999999999</v>
      </c>
      <c r="G644" s="51"/>
      <c r="H644" s="51"/>
      <c r="I644" s="51"/>
      <c r="J644" s="51"/>
    </row>
    <row r="645" spans="1:10" s="33" customFormat="1" ht="13.5" customHeight="1" x14ac:dyDescent="0.2">
      <c r="A645" s="58">
        <v>40161505</v>
      </c>
      <c r="B645" s="45" t="str">
        <f t="shared" ca="1" si="26"/>
        <v>Filtros de aire</v>
      </c>
      <c r="C645" s="44" t="s">
        <v>46</v>
      </c>
      <c r="D645" s="44">
        <v>8</v>
      </c>
      <c r="E645" s="59">
        <v>1158.47</v>
      </c>
      <c r="F645" s="48">
        <f t="shared" ca="1" si="27"/>
        <v>9267.76</v>
      </c>
      <c r="G645" s="51"/>
      <c r="H645" s="51"/>
      <c r="I645" s="51"/>
      <c r="J645" s="51"/>
    </row>
    <row r="646" spans="1:10" s="33" customFormat="1" ht="13.5" customHeight="1" x14ac:dyDescent="0.2">
      <c r="A646" s="58">
        <v>40161504</v>
      </c>
      <c r="B646" s="45" t="str">
        <f t="shared" ca="1" si="26"/>
        <v>Filtros de aceite</v>
      </c>
      <c r="C646" s="44" t="s">
        <v>46</v>
      </c>
      <c r="D646" s="44">
        <v>8</v>
      </c>
      <c r="E646" s="59">
        <v>749.6</v>
      </c>
      <c r="F646" s="48">
        <f t="shared" ca="1" si="27"/>
        <v>5996.8</v>
      </c>
      <c r="G646" s="51"/>
      <c r="H646" s="51"/>
      <c r="I646" s="51"/>
      <c r="J646" s="51"/>
    </row>
    <row r="647" spans="1:10" s="33" customFormat="1" ht="13.5" customHeight="1" x14ac:dyDescent="0.2">
      <c r="A647" s="58">
        <v>40161513</v>
      </c>
      <c r="B647" s="45" t="str">
        <f t="shared" ca="1" si="26"/>
        <v>Filtros de combustible</v>
      </c>
      <c r="C647" s="44" t="s">
        <v>46</v>
      </c>
      <c r="D647" s="44">
        <v>10</v>
      </c>
      <c r="E647" s="59">
        <v>1022.18</v>
      </c>
      <c r="F647" s="48">
        <f t="shared" ca="1" si="27"/>
        <v>10221.799999999999</v>
      </c>
      <c r="G647" s="51"/>
      <c r="H647" s="51"/>
      <c r="I647" s="51"/>
      <c r="J647" s="51"/>
    </row>
    <row r="648" spans="1:10" s="33" customFormat="1" ht="13.5" customHeight="1" x14ac:dyDescent="0.2">
      <c r="A648" s="58">
        <v>40161505</v>
      </c>
      <c r="B648" s="45" t="str">
        <f t="shared" ca="1" si="26"/>
        <v>Filtros de aire</v>
      </c>
      <c r="C648" s="44" t="s">
        <v>46</v>
      </c>
      <c r="D648" s="44">
        <v>10</v>
      </c>
      <c r="E648" s="59">
        <v>885.89</v>
      </c>
      <c r="F648" s="48">
        <f t="shared" ca="1" si="27"/>
        <v>8858.9</v>
      </c>
      <c r="G648" s="51"/>
      <c r="H648" s="51"/>
      <c r="I648" s="51"/>
      <c r="J648" s="51"/>
    </row>
    <row r="649" spans="1:10" s="33" customFormat="1" ht="13.5" customHeight="1" x14ac:dyDescent="0.2">
      <c r="A649" s="58">
        <v>40161505</v>
      </c>
      <c r="B649" s="45" t="str">
        <f t="shared" ca="1" si="26"/>
        <v>Filtros de aire</v>
      </c>
      <c r="C649" s="44" t="s">
        <v>46</v>
      </c>
      <c r="D649" s="44">
        <v>10</v>
      </c>
      <c r="E649" s="59">
        <v>1022.18</v>
      </c>
      <c r="F649" s="48">
        <f t="shared" ca="1" si="27"/>
        <v>10221.799999999999</v>
      </c>
      <c r="G649" s="51"/>
      <c r="H649" s="51"/>
      <c r="I649" s="51"/>
      <c r="J649" s="51"/>
    </row>
    <row r="650" spans="1:10" s="33" customFormat="1" ht="13.5" customHeight="1" x14ac:dyDescent="0.2">
      <c r="A650" s="58">
        <v>40161504</v>
      </c>
      <c r="B650" s="45" t="str">
        <f t="shared" ca="1" si="26"/>
        <v>Filtros de aceite</v>
      </c>
      <c r="C650" s="44" t="s">
        <v>46</v>
      </c>
      <c r="D650" s="44">
        <v>10</v>
      </c>
      <c r="E650" s="59">
        <v>885.89</v>
      </c>
      <c r="F650" s="48">
        <f t="shared" ca="1" si="27"/>
        <v>8858.9</v>
      </c>
      <c r="G650" s="51"/>
      <c r="H650" s="51"/>
      <c r="I650" s="51"/>
      <c r="J650" s="51"/>
    </row>
    <row r="651" spans="1:10" s="33" customFormat="1" ht="13.5" customHeight="1" x14ac:dyDescent="0.2">
      <c r="A651" s="58">
        <v>40161513</v>
      </c>
      <c r="B651" s="45" t="str">
        <f t="shared" ca="1" si="26"/>
        <v>Filtros de combustible</v>
      </c>
      <c r="C651" s="44" t="s">
        <v>46</v>
      </c>
      <c r="D651" s="44">
        <v>10</v>
      </c>
      <c r="E651" s="59">
        <v>1022.18</v>
      </c>
      <c r="F651" s="48">
        <f t="shared" ca="1" si="27"/>
        <v>10221.799999999999</v>
      </c>
      <c r="G651" s="51"/>
      <c r="H651" s="51"/>
      <c r="I651" s="51"/>
      <c r="J651" s="51"/>
    </row>
    <row r="652" spans="1:10" s="33" customFormat="1" ht="13.5" customHeight="1" x14ac:dyDescent="0.2">
      <c r="A652" s="58">
        <v>40161505</v>
      </c>
      <c r="B652" s="45" t="str">
        <f t="shared" ca="1" si="26"/>
        <v>Filtros de aire</v>
      </c>
      <c r="C652" s="44" t="s">
        <v>46</v>
      </c>
      <c r="D652" s="44">
        <v>10</v>
      </c>
      <c r="E652" s="59">
        <v>1090.32</v>
      </c>
      <c r="F652" s="48">
        <f t="shared" ca="1" si="27"/>
        <v>10903.199999999999</v>
      </c>
      <c r="G652" s="51"/>
      <c r="H652" s="51"/>
      <c r="I652" s="51"/>
      <c r="J652" s="51"/>
    </row>
    <row r="653" spans="1:10" s="33" customFormat="1" ht="13.5" customHeight="1" x14ac:dyDescent="0.2">
      <c r="A653" s="58">
        <v>40161504</v>
      </c>
      <c r="B653" s="45" t="str">
        <f t="shared" ca="1" si="26"/>
        <v>Filtros de aceite</v>
      </c>
      <c r="C653" s="44" t="s">
        <v>46</v>
      </c>
      <c r="D653" s="44">
        <v>10</v>
      </c>
      <c r="E653" s="59">
        <v>1090.32</v>
      </c>
      <c r="F653" s="48">
        <f t="shared" ca="1" si="27"/>
        <v>10903.199999999999</v>
      </c>
      <c r="G653" s="51"/>
      <c r="H653" s="51"/>
      <c r="I653" s="51"/>
      <c r="J653" s="51"/>
    </row>
    <row r="654" spans="1:10" s="33" customFormat="1" ht="13.5" customHeight="1" x14ac:dyDescent="0.2">
      <c r="A654" s="58">
        <v>40161513</v>
      </c>
      <c r="B654" s="45" t="str">
        <f t="shared" ca="1" si="26"/>
        <v>Filtros de combustible</v>
      </c>
      <c r="C654" s="44" t="s">
        <v>46</v>
      </c>
      <c r="D654" s="44">
        <v>10</v>
      </c>
      <c r="E654" s="59">
        <v>1090.32</v>
      </c>
      <c r="F654" s="48">
        <f t="shared" ca="1" si="27"/>
        <v>10903.199999999999</v>
      </c>
      <c r="G654" s="51"/>
      <c r="H654" s="51"/>
      <c r="I654" s="51"/>
      <c r="J654" s="51"/>
    </row>
    <row r="655" spans="1:10" s="33" customFormat="1" ht="13.5" customHeight="1" x14ac:dyDescent="0.2">
      <c r="A655" s="58">
        <v>40161505</v>
      </c>
      <c r="B655" s="45" t="str">
        <f t="shared" ca="1" si="26"/>
        <v>Filtros de aire</v>
      </c>
      <c r="C655" s="44" t="s">
        <v>46</v>
      </c>
      <c r="D655" s="44">
        <v>10</v>
      </c>
      <c r="E655" s="59">
        <v>1158.47</v>
      </c>
      <c r="F655" s="48">
        <f t="shared" ca="1" si="27"/>
        <v>11584.7</v>
      </c>
      <c r="G655" s="51"/>
      <c r="H655" s="51"/>
      <c r="I655" s="51"/>
      <c r="J655" s="51"/>
    </row>
    <row r="656" spans="1:10" s="33" customFormat="1" ht="13.5" customHeight="1" x14ac:dyDescent="0.2">
      <c r="A656" s="58">
        <v>40161504</v>
      </c>
      <c r="B656" s="45" t="str">
        <f t="shared" ca="1" si="26"/>
        <v>Filtros de aceite</v>
      </c>
      <c r="C656" s="44" t="s">
        <v>46</v>
      </c>
      <c r="D656" s="44">
        <v>10</v>
      </c>
      <c r="E656" s="59">
        <v>4361.28</v>
      </c>
      <c r="F656" s="48">
        <f t="shared" ca="1" si="27"/>
        <v>43612.799999999996</v>
      </c>
      <c r="G656" s="51"/>
      <c r="H656" s="51"/>
      <c r="I656" s="51"/>
      <c r="J656" s="51"/>
    </row>
    <row r="657" spans="1:10" s="33" customFormat="1" ht="13.5" customHeight="1" x14ac:dyDescent="0.2">
      <c r="A657" s="58">
        <v>40161513</v>
      </c>
      <c r="B657" s="45" t="str">
        <f t="shared" ca="1" si="26"/>
        <v>Filtros de combustible</v>
      </c>
      <c r="C657" s="44" t="s">
        <v>46</v>
      </c>
      <c r="D657" s="44">
        <v>10</v>
      </c>
      <c r="E657" s="59">
        <v>4974.59</v>
      </c>
      <c r="F657" s="48">
        <f t="shared" ca="1" si="27"/>
        <v>49745.9</v>
      </c>
      <c r="G657" s="51"/>
      <c r="H657" s="51"/>
      <c r="I657" s="51"/>
      <c r="J657" s="51"/>
    </row>
    <row r="658" spans="1:10" s="33" customFormat="1" ht="13.5" customHeight="1" x14ac:dyDescent="0.2">
      <c r="A658" s="58">
        <v>40161505</v>
      </c>
      <c r="B658" s="45" t="str">
        <f t="shared" ca="1" si="26"/>
        <v>Filtros de aire</v>
      </c>
      <c r="C658" s="44" t="s">
        <v>46</v>
      </c>
      <c r="D658" s="44">
        <v>10</v>
      </c>
      <c r="E658" s="59">
        <v>5151.76</v>
      </c>
      <c r="F658" s="48">
        <f t="shared" ca="1" si="27"/>
        <v>51517.600000000006</v>
      </c>
      <c r="G658" s="51"/>
      <c r="H658" s="51"/>
      <c r="I658" s="51"/>
      <c r="J658" s="51"/>
    </row>
    <row r="659" spans="1:10" s="33" customFormat="1" ht="13.5" customHeight="1" x14ac:dyDescent="0.2">
      <c r="A659" s="58">
        <v>40161504</v>
      </c>
      <c r="B659" s="45" t="str">
        <f t="shared" ca="1" si="26"/>
        <v>Filtros de aceite</v>
      </c>
      <c r="C659" s="44" t="s">
        <v>46</v>
      </c>
      <c r="D659" s="44">
        <v>10</v>
      </c>
      <c r="E659" s="59">
        <v>994.92</v>
      </c>
      <c r="F659" s="48">
        <f t="shared" ca="1" si="27"/>
        <v>9949.1999999999989</v>
      </c>
      <c r="G659" s="51"/>
      <c r="H659" s="51"/>
      <c r="I659" s="51"/>
      <c r="J659" s="51"/>
    </row>
    <row r="660" spans="1:10" s="33" customFormat="1" ht="13.5" customHeight="1" x14ac:dyDescent="0.2">
      <c r="A660" s="58">
        <v>40161513</v>
      </c>
      <c r="B660" s="45" t="str">
        <f t="shared" ca="1" si="26"/>
        <v>Filtros de combustible</v>
      </c>
      <c r="C660" s="44" t="s">
        <v>46</v>
      </c>
      <c r="D660" s="44">
        <v>10</v>
      </c>
      <c r="E660" s="59">
        <v>981.29</v>
      </c>
      <c r="F660" s="48">
        <f t="shared" ca="1" si="27"/>
        <v>9812.9</v>
      </c>
      <c r="G660" s="51"/>
      <c r="H660" s="51"/>
      <c r="I660" s="51"/>
      <c r="J660" s="51"/>
    </row>
    <row r="661" spans="1:10" s="33" customFormat="1" ht="13.5" customHeight="1" x14ac:dyDescent="0.2">
      <c r="A661" s="44">
        <v>40161505</v>
      </c>
      <c r="B661" s="45" t="str">
        <f t="shared" ca="1" si="26"/>
        <v>Filtros de aire</v>
      </c>
      <c r="C661" s="44" t="s">
        <v>46</v>
      </c>
      <c r="D661" s="44">
        <v>10</v>
      </c>
      <c r="E661" s="59">
        <v>1022.18</v>
      </c>
      <c r="F661" s="48">
        <f t="shared" ca="1" si="27"/>
        <v>10221.799999999999</v>
      </c>
      <c r="G661" s="51"/>
      <c r="H661" s="51"/>
      <c r="I661" s="51"/>
      <c r="J661" s="51"/>
    </row>
    <row r="662" spans="1:10" s="33" customFormat="1" ht="13.5" customHeight="1" x14ac:dyDescent="0.2">
      <c r="A662" s="44">
        <v>40161504</v>
      </c>
      <c r="B662" s="45" t="str">
        <f t="shared" ca="1" si="26"/>
        <v>Filtros de aceite</v>
      </c>
      <c r="C662" s="44" t="s">
        <v>46</v>
      </c>
      <c r="D662" s="44">
        <v>10</v>
      </c>
      <c r="E662" s="59">
        <v>1022.18</v>
      </c>
      <c r="F662" s="48">
        <f t="shared" ca="1" si="27"/>
        <v>10221.799999999999</v>
      </c>
      <c r="G662" s="51"/>
      <c r="H662" s="51"/>
      <c r="I662" s="51"/>
      <c r="J662" s="51"/>
    </row>
    <row r="663" spans="1:10" s="33" customFormat="1" ht="13.5" customHeight="1" x14ac:dyDescent="0.2">
      <c r="A663" s="44">
        <v>40161513</v>
      </c>
      <c r="B663" s="45" t="str">
        <f t="shared" ca="1" si="26"/>
        <v>Filtros de combustible</v>
      </c>
      <c r="C663" s="44" t="s">
        <v>46</v>
      </c>
      <c r="D663" s="44">
        <v>10</v>
      </c>
      <c r="E663" s="59">
        <v>1090.32</v>
      </c>
      <c r="F663" s="48">
        <f t="shared" ca="1" si="27"/>
        <v>10903.199999999999</v>
      </c>
      <c r="G663" s="51"/>
      <c r="H663" s="51"/>
      <c r="I663" s="51"/>
      <c r="J663" s="51"/>
    </row>
    <row r="664" spans="1:10" s="33" customFormat="1" ht="13.5" customHeight="1" x14ac:dyDescent="0.2">
      <c r="A664" s="44">
        <v>40161505</v>
      </c>
      <c r="B664" s="45" t="str">
        <f t="shared" ca="1" si="26"/>
        <v>Filtros de aire</v>
      </c>
      <c r="C664" s="44" t="s">
        <v>46</v>
      </c>
      <c r="D664" s="44">
        <v>10</v>
      </c>
      <c r="E664" s="59">
        <v>885.89</v>
      </c>
      <c r="F664" s="48">
        <f t="shared" ca="1" si="27"/>
        <v>8858.9</v>
      </c>
      <c r="G664" s="51"/>
      <c r="H664" s="51"/>
      <c r="I664" s="51"/>
      <c r="J664" s="51"/>
    </row>
    <row r="665" spans="1:10" s="33" customFormat="1" ht="13.5" customHeight="1" x14ac:dyDescent="0.2">
      <c r="A665" s="44">
        <v>40161504</v>
      </c>
      <c r="B665" s="45" t="str">
        <f t="shared" ca="1" si="26"/>
        <v>Filtros de aceite</v>
      </c>
      <c r="C665" s="44" t="s">
        <v>46</v>
      </c>
      <c r="D665" s="44">
        <v>10</v>
      </c>
      <c r="E665" s="59">
        <v>1049.43</v>
      </c>
      <c r="F665" s="48">
        <f t="shared" ca="1" si="27"/>
        <v>10494.300000000001</v>
      </c>
      <c r="G665" s="51"/>
      <c r="H665" s="51"/>
      <c r="I665" s="51"/>
      <c r="J665" s="51"/>
    </row>
    <row r="666" spans="1:10" s="33" customFormat="1" ht="13.5" customHeight="1" x14ac:dyDescent="0.2">
      <c r="A666" s="44">
        <v>40161505</v>
      </c>
      <c r="B666" s="45" t="str">
        <f t="shared" ca="1" si="26"/>
        <v>Filtros de aire</v>
      </c>
      <c r="C666" s="44" t="s">
        <v>46</v>
      </c>
      <c r="D666" s="44">
        <v>10</v>
      </c>
      <c r="E666" s="59">
        <v>954.03</v>
      </c>
      <c r="F666" s="48">
        <f t="shared" ca="1" si="27"/>
        <v>9540.2999999999993</v>
      </c>
      <c r="G666" s="51"/>
      <c r="H666" s="51"/>
      <c r="I666" s="51"/>
      <c r="J666" s="51"/>
    </row>
    <row r="667" spans="1:10" s="33" customFormat="1" ht="14.1" customHeight="1" x14ac:dyDescent="0.2">
      <c r="A667" s="51"/>
      <c r="B667" s="51"/>
      <c r="C667" s="51"/>
      <c r="D667" s="51"/>
      <c r="E667" s="49" t="s">
        <v>47</v>
      </c>
      <c r="F667" s="50">
        <f ca="1">SUM(Table328[MONTO TOTAL ESTIMADO])</f>
        <v>1206630.9400000002</v>
      </c>
      <c r="G667" s="51"/>
      <c r="H667" s="51" t="str">
        <f>C601</f>
        <v>Bienes</v>
      </c>
      <c r="I667" s="51" t="str">
        <f>E601</f>
        <v>Sí</v>
      </c>
      <c r="J667" s="51" t="str">
        <f>D601</f>
        <v>Compras Menores</v>
      </c>
    </row>
    <row r="668" spans="1:10" s="33" customFormat="1" ht="14.1" customHeight="1" thickBot="1" x14ac:dyDescent="0.3"/>
    <row r="669" spans="1:10" s="33" customFormat="1" ht="33.75" customHeight="1" thickBot="1" x14ac:dyDescent="0.25">
      <c r="A669" s="34" t="s">
        <v>18</v>
      </c>
      <c r="B669" s="34" t="s">
        <v>19</v>
      </c>
      <c r="C669" s="34" t="s">
        <v>20</v>
      </c>
      <c r="D669" s="34" t="s">
        <v>21</v>
      </c>
      <c r="E669" s="34" t="s">
        <v>22</v>
      </c>
      <c r="F669" s="34" t="s">
        <v>23</v>
      </c>
      <c r="G669" s="51"/>
      <c r="H669" s="51"/>
      <c r="I669" s="51"/>
      <c r="J669" s="51"/>
    </row>
    <row r="670" spans="1:10" s="33" customFormat="1" ht="13.5" customHeight="1" thickBot="1" x14ac:dyDescent="0.25">
      <c r="A670" s="35" t="s">
        <v>88</v>
      </c>
      <c r="B670" s="35" t="s">
        <v>84</v>
      </c>
      <c r="C670" s="35" t="s">
        <v>26</v>
      </c>
      <c r="D670" s="35" t="s">
        <v>58</v>
      </c>
      <c r="E670" s="35" t="s">
        <v>54</v>
      </c>
      <c r="F670" s="35"/>
      <c r="G670" s="51"/>
      <c r="H670" s="51"/>
      <c r="I670" s="51"/>
      <c r="J670" s="51"/>
    </row>
    <row r="671" spans="1:10" s="33" customFormat="1" ht="14.1" customHeight="1" thickBot="1" x14ac:dyDescent="0.25">
      <c r="A671" s="36" t="s">
        <v>29</v>
      </c>
      <c r="B671" s="37" t="s">
        <v>30</v>
      </c>
      <c r="C671" s="52">
        <v>45215</v>
      </c>
      <c r="D671" s="36" t="s">
        <v>31</v>
      </c>
      <c r="E671" s="37" t="s">
        <v>32</v>
      </c>
      <c r="F671" s="35" t="s">
        <v>33</v>
      </c>
      <c r="G671" s="51"/>
      <c r="H671" s="51"/>
      <c r="I671" s="51"/>
      <c r="J671" s="51"/>
    </row>
    <row r="672" spans="1:10" s="33" customFormat="1" ht="14.1" customHeight="1" thickBot="1" x14ac:dyDescent="0.25">
      <c r="A672" s="41"/>
      <c r="B672" s="37" t="s">
        <v>34</v>
      </c>
      <c r="C672" s="53">
        <f>IF(C671="","",IF(AND(MONTH(C671)&gt;=1,MONTH(C671)&lt;=3),1,IF(AND(MONTH(C671)&gt;=4,MONTH(C671)&lt;=6),2,IF(AND(MONTH(C671)&gt;=7,MONTH(C671)&lt;=9),3,4))))</f>
        <v>4</v>
      </c>
      <c r="D672" s="41"/>
      <c r="E672" s="37" t="s">
        <v>35</v>
      </c>
      <c r="F672" s="35" t="s">
        <v>36</v>
      </c>
      <c r="G672" s="51"/>
      <c r="H672" s="51"/>
      <c r="I672" s="51"/>
      <c r="J672" s="51"/>
    </row>
    <row r="673" spans="1:10" s="33" customFormat="1" ht="14.1" customHeight="1" thickBot="1" x14ac:dyDescent="0.25">
      <c r="A673" s="41"/>
      <c r="B673" s="37" t="s">
        <v>37</v>
      </c>
      <c r="C673" s="52">
        <v>45250</v>
      </c>
      <c r="D673" s="41"/>
      <c r="E673" s="37" t="s">
        <v>38</v>
      </c>
      <c r="F673" s="35" t="s">
        <v>36</v>
      </c>
      <c r="G673" s="51"/>
      <c r="H673" s="51"/>
      <c r="I673" s="51"/>
      <c r="J673" s="51"/>
    </row>
    <row r="674" spans="1:10" s="33" customFormat="1" ht="14.1" customHeight="1" thickBot="1" x14ac:dyDescent="0.25">
      <c r="A674" s="41"/>
      <c r="B674" s="37" t="s">
        <v>34</v>
      </c>
      <c r="C674" s="53">
        <f>IF(C673="","",IF(AND(MONTH(C673)&gt;=1,MONTH(C673)&lt;=3),1,IF(AND(MONTH(C673)&gt;=4,MONTH(C673)&lt;=6),2,IF(AND(MONTH(C673)&gt;=7,MONTH(C673)&lt;=9),3,4))))</f>
        <v>4</v>
      </c>
      <c r="D674" s="41"/>
      <c r="E674" s="37" t="s">
        <v>39</v>
      </c>
      <c r="F674" s="35" t="s">
        <v>36</v>
      </c>
      <c r="G674" s="51"/>
      <c r="H674" s="51"/>
      <c r="I674" s="51"/>
      <c r="J674" s="51"/>
    </row>
    <row r="675" spans="1:10" s="33" customFormat="1" ht="14.1" customHeight="1" thickBot="1" x14ac:dyDescent="0.25">
      <c r="A675" s="51"/>
      <c r="B675" s="51"/>
      <c r="C675" s="51"/>
      <c r="D675" s="51"/>
      <c r="E675" s="51"/>
      <c r="F675" s="51"/>
      <c r="G675" s="51"/>
      <c r="H675" s="51"/>
      <c r="I675" s="51"/>
      <c r="J675" s="51"/>
    </row>
    <row r="676" spans="1:10" s="33" customFormat="1" ht="14.1" customHeight="1" thickBot="1" x14ac:dyDescent="0.25">
      <c r="A676" s="43" t="s">
        <v>40</v>
      </c>
      <c r="B676" s="43" t="s">
        <v>41</v>
      </c>
      <c r="C676" s="43" t="s">
        <v>42</v>
      </c>
      <c r="D676" s="43" t="s">
        <v>43</v>
      </c>
      <c r="E676" s="43" t="s">
        <v>44</v>
      </c>
      <c r="F676" s="43" t="s">
        <v>45</v>
      </c>
      <c r="G676" s="51"/>
      <c r="H676" s="51"/>
      <c r="I676" s="51"/>
      <c r="J676" s="51"/>
    </row>
    <row r="677" spans="1:10" s="33" customFormat="1" ht="13.5" customHeight="1" x14ac:dyDescent="0.2">
      <c r="A677" s="44">
        <v>40161504</v>
      </c>
      <c r="B677" s="45" t="str">
        <f t="shared" ref="B677:B732" ca="1" si="28">IFERROR(INDEX(UNSPSCDes,MATCH(INDIRECT(ADDRESS(ROW(),COLUMN()-1,4)),UNSPSCCode,0)),"")</f>
        <v>Filtros de aceite</v>
      </c>
      <c r="C677" s="44" t="s">
        <v>46</v>
      </c>
      <c r="D677" s="44">
        <v>10</v>
      </c>
      <c r="E677" s="47">
        <v>940.4</v>
      </c>
      <c r="F677" s="48">
        <f t="shared" ref="F677:F732" ca="1" si="29">INDIRECT(ADDRESS(ROW(),COLUMN()-2,4))*INDIRECT(ADDRESS(ROW(),COLUMN()-1,4))</f>
        <v>9404</v>
      </c>
      <c r="G677" s="51"/>
      <c r="H677" s="51"/>
      <c r="I677" s="51"/>
      <c r="J677" s="51"/>
    </row>
    <row r="678" spans="1:10" s="33" customFormat="1" ht="13.5" customHeight="1" x14ac:dyDescent="0.2">
      <c r="A678" s="44">
        <v>40161505</v>
      </c>
      <c r="B678" s="45" t="str">
        <f t="shared" ca="1" si="28"/>
        <v>Filtros de aire</v>
      </c>
      <c r="C678" s="44" t="s">
        <v>46</v>
      </c>
      <c r="D678" s="44">
        <v>10</v>
      </c>
      <c r="E678" s="47">
        <v>1703.63</v>
      </c>
      <c r="F678" s="48">
        <f t="shared" ca="1" si="29"/>
        <v>17036.300000000003</v>
      </c>
      <c r="G678" s="51"/>
      <c r="H678" s="51"/>
      <c r="I678" s="51"/>
      <c r="J678" s="51"/>
    </row>
    <row r="679" spans="1:10" s="33" customFormat="1" ht="13.5" customHeight="1" x14ac:dyDescent="0.2">
      <c r="A679" s="44">
        <v>40161513</v>
      </c>
      <c r="B679" s="45" t="str">
        <f t="shared" ca="1" si="28"/>
        <v>Filtros de combustible</v>
      </c>
      <c r="C679" s="44" t="s">
        <v>46</v>
      </c>
      <c r="D679" s="44">
        <v>10</v>
      </c>
      <c r="E679" s="47">
        <v>1362.9</v>
      </c>
      <c r="F679" s="48">
        <f t="shared" ca="1" si="29"/>
        <v>13629</v>
      </c>
      <c r="G679" s="51"/>
      <c r="H679" s="51"/>
      <c r="I679" s="51"/>
      <c r="J679" s="51"/>
    </row>
    <row r="680" spans="1:10" s="33" customFormat="1" ht="13.5" customHeight="1" x14ac:dyDescent="0.2">
      <c r="A680" s="44">
        <v>40161504</v>
      </c>
      <c r="B680" s="45" t="str">
        <f t="shared" ca="1" si="28"/>
        <v>Filtros de aceite</v>
      </c>
      <c r="C680" s="44" t="s">
        <v>46</v>
      </c>
      <c r="D680" s="44">
        <v>8</v>
      </c>
      <c r="E680" s="47">
        <v>1499.19</v>
      </c>
      <c r="F680" s="48">
        <f t="shared" ca="1" si="29"/>
        <v>11993.52</v>
      </c>
      <c r="G680" s="51"/>
      <c r="H680" s="51"/>
      <c r="I680" s="51"/>
      <c r="J680" s="51"/>
    </row>
    <row r="681" spans="1:10" s="33" customFormat="1" ht="13.5" customHeight="1" x14ac:dyDescent="0.2">
      <c r="A681" s="44">
        <v>40161505</v>
      </c>
      <c r="B681" s="45" t="str">
        <f t="shared" ca="1" si="28"/>
        <v>Filtros de aire</v>
      </c>
      <c r="C681" s="44" t="s">
        <v>46</v>
      </c>
      <c r="D681" s="44">
        <v>8</v>
      </c>
      <c r="E681" s="47">
        <v>1226.6099999999999</v>
      </c>
      <c r="F681" s="48">
        <f t="shared" ca="1" si="29"/>
        <v>9812.8799999999992</v>
      </c>
      <c r="G681" s="51"/>
      <c r="H681" s="51"/>
      <c r="I681" s="51"/>
      <c r="J681" s="51"/>
    </row>
    <row r="682" spans="1:10" s="33" customFormat="1" ht="13.5" customHeight="1" x14ac:dyDescent="0.2">
      <c r="A682" s="44">
        <v>40161504</v>
      </c>
      <c r="B682" s="45" t="str">
        <f t="shared" ca="1" si="28"/>
        <v>Filtros de aceite</v>
      </c>
      <c r="C682" s="44" t="s">
        <v>46</v>
      </c>
      <c r="D682" s="44">
        <v>8</v>
      </c>
      <c r="E682" s="47">
        <v>776.85</v>
      </c>
      <c r="F682" s="48">
        <f t="shared" ca="1" si="29"/>
        <v>6214.8</v>
      </c>
      <c r="G682" s="51"/>
      <c r="H682" s="51"/>
      <c r="I682" s="51"/>
      <c r="J682" s="51"/>
    </row>
    <row r="683" spans="1:10" s="33" customFormat="1" ht="13.5" customHeight="1" x14ac:dyDescent="0.2">
      <c r="A683" s="44">
        <v>40161505</v>
      </c>
      <c r="B683" s="45" t="str">
        <f t="shared" ca="1" si="28"/>
        <v>Filtros de aire</v>
      </c>
      <c r="C683" s="44" t="s">
        <v>46</v>
      </c>
      <c r="D683" s="44">
        <v>8</v>
      </c>
      <c r="E683" s="47">
        <v>1022.18</v>
      </c>
      <c r="F683" s="48">
        <f t="shared" ca="1" si="29"/>
        <v>8177.44</v>
      </c>
      <c r="G683" s="51"/>
      <c r="H683" s="51"/>
      <c r="I683" s="51"/>
      <c r="J683" s="51"/>
    </row>
    <row r="684" spans="1:10" s="33" customFormat="1" ht="13.5" customHeight="1" x14ac:dyDescent="0.2">
      <c r="A684" s="44">
        <v>40161504</v>
      </c>
      <c r="B684" s="45" t="str">
        <f t="shared" ca="1" si="28"/>
        <v>Filtros de aceite</v>
      </c>
      <c r="C684" s="44" t="s">
        <v>46</v>
      </c>
      <c r="D684" s="44">
        <v>8</v>
      </c>
      <c r="E684" s="47">
        <v>749.6</v>
      </c>
      <c r="F684" s="48">
        <f t="shared" ca="1" si="29"/>
        <v>5996.8</v>
      </c>
      <c r="G684" s="51"/>
      <c r="H684" s="51"/>
      <c r="I684" s="51"/>
      <c r="J684" s="51"/>
    </row>
    <row r="685" spans="1:10" s="33" customFormat="1" ht="13.5" customHeight="1" x14ac:dyDescent="0.2">
      <c r="A685" s="44">
        <v>40161505</v>
      </c>
      <c r="B685" s="45" t="str">
        <f t="shared" ca="1" si="28"/>
        <v>Filtros de aire</v>
      </c>
      <c r="C685" s="44" t="s">
        <v>46</v>
      </c>
      <c r="D685" s="44">
        <v>8</v>
      </c>
      <c r="E685" s="47">
        <v>1022.18</v>
      </c>
      <c r="F685" s="48">
        <f t="shared" ca="1" si="29"/>
        <v>8177.44</v>
      </c>
      <c r="G685" s="51"/>
      <c r="H685" s="51"/>
      <c r="I685" s="51"/>
      <c r="J685" s="51"/>
    </row>
    <row r="686" spans="1:10" s="33" customFormat="1" ht="13.5" customHeight="1" x14ac:dyDescent="0.2">
      <c r="A686" s="44">
        <v>40161504</v>
      </c>
      <c r="B686" s="45" t="str">
        <f t="shared" ca="1" si="28"/>
        <v>Filtros de aceite</v>
      </c>
      <c r="C686" s="44" t="s">
        <v>46</v>
      </c>
      <c r="D686" s="44">
        <v>8</v>
      </c>
      <c r="E686" s="47">
        <v>790.48</v>
      </c>
      <c r="F686" s="48">
        <f t="shared" ca="1" si="29"/>
        <v>6323.84</v>
      </c>
      <c r="G686" s="51"/>
      <c r="H686" s="51"/>
      <c r="I686" s="51"/>
      <c r="J686" s="51"/>
    </row>
    <row r="687" spans="1:10" s="33" customFormat="1" ht="13.5" customHeight="1" x14ac:dyDescent="0.2">
      <c r="A687" s="44">
        <v>40161505</v>
      </c>
      <c r="B687" s="45" t="str">
        <f t="shared" ca="1" si="28"/>
        <v>Filtros de aire</v>
      </c>
      <c r="C687" s="44" t="s">
        <v>46</v>
      </c>
      <c r="D687" s="44">
        <v>8</v>
      </c>
      <c r="E687" s="47">
        <v>1022.18</v>
      </c>
      <c r="F687" s="48">
        <f t="shared" ca="1" si="29"/>
        <v>8177.44</v>
      </c>
      <c r="G687" s="51"/>
      <c r="H687" s="51"/>
      <c r="I687" s="51"/>
      <c r="J687" s="51"/>
    </row>
    <row r="688" spans="1:10" s="33" customFormat="1" ht="13.5" customHeight="1" x14ac:dyDescent="0.2">
      <c r="A688" s="44">
        <v>40161505</v>
      </c>
      <c r="B688" s="45" t="str">
        <f t="shared" ca="1" si="28"/>
        <v>Filtros de aire</v>
      </c>
      <c r="C688" s="44" t="s">
        <v>46</v>
      </c>
      <c r="D688" s="44">
        <v>8</v>
      </c>
      <c r="E688" s="47">
        <v>681.45</v>
      </c>
      <c r="F688" s="48">
        <f t="shared" ca="1" si="29"/>
        <v>5451.6</v>
      </c>
      <c r="G688" s="51"/>
      <c r="H688" s="51"/>
      <c r="I688" s="51"/>
      <c r="J688" s="51"/>
    </row>
    <row r="689" spans="1:10" s="33" customFormat="1" ht="13.5" customHeight="1" x14ac:dyDescent="0.2">
      <c r="A689" s="44">
        <v>40161504</v>
      </c>
      <c r="B689" s="45" t="str">
        <f t="shared" ca="1" si="28"/>
        <v>Filtros de aceite</v>
      </c>
      <c r="C689" s="44" t="s">
        <v>46</v>
      </c>
      <c r="D689" s="44">
        <v>90</v>
      </c>
      <c r="E689" s="47">
        <v>681.45</v>
      </c>
      <c r="F689" s="48">
        <f t="shared" ca="1" si="29"/>
        <v>61330.500000000007</v>
      </c>
      <c r="G689" s="51"/>
      <c r="H689" s="51"/>
      <c r="I689" s="51"/>
      <c r="J689" s="51"/>
    </row>
    <row r="690" spans="1:10" s="33" customFormat="1" ht="13.5" customHeight="1" x14ac:dyDescent="0.2">
      <c r="A690" s="44">
        <v>40161505</v>
      </c>
      <c r="B690" s="45" t="str">
        <f t="shared" ca="1" si="28"/>
        <v>Filtros de aire</v>
      </c>
      <c r="C690" s="44" t="s">
        <v>46</v>
      </c>
      <c r="D690" s="44">
        <v>20</v>
      </c>
      <c r="E690" s="47">
        <v>681.45</v>
      </c>
      <c r="F690" s="48">
        <f t="shared" ca="1" si="29"/>
        <v>13629</v>
      </c>
      <c r="G690" s="51"/>
      <c r="H690" s="51"/>
      <c r="I690" s="51"/>
      <c r="J690" s="51"/>
    </row>
    <row r="691" spans="1:10" s="33" customFormat="1" ht="13.5" customHeight="1" x14ac:dyDescent="0.2">
      <c r="A691" s="44">
        <v>40161504</v>
      </c>
      <c r="B691" s="45" t="str">
        <f t="shared" ca="1" si="28"/>
        <v>Filtros de aceite</v>
      </c>
      <c r="C691" s="44" t="s">
        <v>46</v>
      </c>
      <c r="D691" s="44">
        <v>10</v>
      </c>
      <c r="E691" s="47">
        <v>954.03</v>
      </c>
      <c r="F691" s="48">
        <f t="shared" ca="1" si="29"/>
        <v>9540.2999999999993</v>
      </c>
      <c r="G691" s="51"/>
      <c r="H691" s="51"/>
      <c r="I691" s="51"/>
      <c r="J691" s="51"/>
    </row>
    <row r="692" spans="1:10" s="33" customFormat="1" ht="13.5" customHeight="1" x14ac:dyDescent="0.2">
      <c r="A692" s="44">
        <v>40161513</v>
      </c>
      <c r="B692" s="45" t="str">
        <f t="shared" ca="1" si="28"/>
        <v>Filtros de combustible</v>
      </c>
      <c r="C692" s="44" t="s">
        <v>46</v>
      </c>
      <c r="D692" s="44">
        <v>10</v>
      </c>
      <c r="E692" s="47">
        <v>954.03</v>
      </c>
      <c r="F692" s="48">
        <f t="shared" ca="1" si="29"/>
        <v>9540.2999999999993</v>
      </c>
      <c r="G692" s="51"/>
      <c r="H692" s="51"/>
      <c r="I692" s="51"/>
      <c r="J692" s="51"/>
    </row>
    <row r="693" spans="1:10" s="33" customFormat="1" ht="13.5" customHeight="1" x14ac:dyDescent="0.2">
      <c r="A693" s="44">
        <v>40161505</v>
      </c>
      <c r="B693" s="45" t="str">
        <f t="shared" ca="1" si="28"/>
        <v>Filtros de aire</v>
      </c>
      <c r="C693" s="44" t="s">
        <v>46</v>
      </c>
      <c r="D693" s="44">
        <v>8</v>
      </c>
      <c r="E693" s="47">
        <v>1090.32</v>
      </c>
      <c r="F693" s="48">
        <f t="shared" ca="1" si="29"/>
        <v>8722.56</v>
      </c>
      <c r="G693" s="51"/>
      <c r="H693" s="51"/>
      <c r="I693" s="51"/>
      <c r="J693" s="51"/>
    </row>
    <row r="694" spans="1:10" s="33" customFormat="1" ht="13.5" customHeight="1" x14ac:dyDescent="0.2">
      <c r="A694" s="44">
        <v>40161504</v>
      </c>
      <c r="B694" s="45" t="str">
        <f t="shared" ca="1" si="28"/>
        <v>Filtros de aceite</v>
      </c>
      <c r="C694" s="44" t="s">
        <v>46</v>
      </c>
      <c r="D694" s="44">
        <v>8</v>
      </c>
      <c r="E694" s="47">
        <v>2657.66</v>
      </c>
      <c r="F694" s="48">
        <f t="shared" ca="1" si="29"/>
        <v>21261.279999999999</v>
      </c>
      <c r="G694" s="51"/>
      <c r="H694" s="51"/>
      <c r="I694" s="51"/>
      <c r="J694" s="51"/>
    </row>
    <row r="695" spans="1:10" s="33" customFormat="1" ht="13.5" customHeight="1" x14ac:dyDescent="0.2">
      <c r="A695" s="44">
        <v>40161513</v>
      </c>
      <c r="B695" s="45" t="str">
        <f t="shared" ca="1" si="28"/>
        <v>Filtros de combustible</v>
      </c>
      <c r="C695" s="44" t="s">
        <v>46</v>
      </c>
      <c r="D695" s="44">
        <v>8</v>
      </c>
      <c r="E695" s="47">
        <v>4879.18</v>
      </c>
      <c r="F695" s="48">
        <f t="shared" ca="1" si="29"/>
        <v>39033.440000000002</v>
      </c>
      <c r="G695" s="51"/>
      <c r="H695" s="51"/>
      <c r="I695" s="51"/>
      <c r="J695" s="51"/>
    </row>
    <row r="696" spans="1:10" s="33" customFormat="1" ht="13.5" customHeight="1" x14ac:dyDescent="0.2">
      <c r="A696" s="44">
        <v>40161505</v>
      </c>
      <c r="B696" s="45" t="str">
        <f t="shared" ca="1" si="28"/>
        <v>Filtros de aire</v>
      </c>
      <c r="C696" s="44" t="s">
        <v>46</v>
      </c>
      <c r="D696" s="44">
        <v>8</v>
      </c>
      <c r="E696" s="47">
        <v>2385.08</v>
      </c>
      <c r="F696" s="48">
        <f t="shared" ca="1" si="29"/>
        <v>19080.64</v>
      </c>
      <c r="G696" s="51"/>
      <c r="H696" s="51"/>
      <c r="I696" s="51"/>
      <c r="J696" s="51"/>
    </row>
    <row r="697" spans="1:10" s="33" customFormat="1" ht="13.5" customHeight="1" x14ac:dyDescent="0.2">
      <c r="A697" s="44">
        <v>40161504</v>
      </c>
      <c r="B697" s="45" t="str">
        <f t="shared" ca="1" si="28"/>
        <v>Filtros de aceite</v>
      </c>
      <c r="C697" s="44" t="s">
        <v>46</v>
      </c>
      <c r="D697" s="44">
        <v>10</v>
      </c>
      <c r="E697" s="47">
        <v>749.6</v>
      </c>
      <c r="F697" s="48">
        <f t="shared" ca="1" si="29"/>
        <v>7496</v>
      </c>
      <c r="G697" s="51"/>
      <c r="H697" s="51"/>
      <c r="I697" s="51"/>
      <c r="J697" s="51"/>
    </row>
    <row r="698" spans="1:10" s="33" customFormat="1" ht="13.5" customHeight="1" x14ac:dyDescent="0.2">
      <c r="A698" s="44">
        <v>40161513</v>
      </c>
      <c r="B698" s="45" t="str">
        <f t="shared" ca="1" si="28"/>
        <v>Filtros de combustible</v>
      </c>
      <c r="C698" s="44" t="s">
        <v>46</v>
      </c>
      <c r="D698" s="44">
        <v>10</v>
      </c>
      <c r="E698" s="47">
        <v>749.6</v>
      </c>
      <c r="F698" s="48">
        <f t="shared" ca="1" si="29"/>
        <v>7496</v>
      </c>
      <c r="G698" s="51"/>
      <c r="H698" s="51"/>
      <c r="I698" s="51"/>
      <c r="J698" s="51"/>
    </row>
    <row r="699" spans="1:10" s="33" customFormat="1" ht="13.5" customHeight="1" x14ac:dyDescent="0.2">
      <c r="A699" s="44">
        <v>40161505</v>
      </c>
      <c r="B699" s="45" t="str">
        <f t="shared" ca="1" si="28"/>
        <v>Filtros de aire</v>
      </c>
      <c r="C699" s="44" t="s">
        <v>46</v>
      </c>
      <c r="D699" s="44">
        <v>10</v>
      </c>
      <c r="E699" s="47">
        <v>2180.64</v>
      </c>
      <c r="F699" s="48">
        <f t="shared" ca="1" si="29"/>
        <v>21806.399999999998</v>
      </c>
      <c r="G699" s="51"/>
      <c r="H699" s="51"/>
      <c r="I699" s="51"/>
      <c r="J699" s="51"/>
    </row>
    <row r="700" spans="1:10" s="33" customFormat="1" ht="13.5" customHeight="1" x14ac:dyDescent="0.2">
      <c r="A700" s="44">
        <v>40161504</v>
      </c>
      <c r="B700" s="45" t="str">
        <f t="shared" ca="1" si="28"/>
        <v>Filtros de aceite</v>
      </c>
      <c r="C700" s="44" t="s">
        <v>46</v>
      </c>
      <c r="D700" s="44">
        <v>10</v>
      </c>
      <c r="E700" s="47">
        <v>4770.1499999999996</v>
      </c>
      <c r="F700" s="48">
        <f t="shared" ca="1" si="29"/>
        <v>47701.5</v>
      </c>
      <c r="G700" s="51"/>
      <c r="H700" s="51"/>
      <c r="I700" s="51"/>
      <c r="J700" s="51"/>
    </row>
    <row r="701" spans="1:10" s="33" customFormat="1" ht="13.5" customHeight="1" x14ac:dyDescent="0.2">
      <c r="A701" s="44">
        <v>40161513</v>
      </c>
      <c r="B701" s="45" t="str">
        <f t="shared" ca="1" si="28"/>
        <v>Filtros de combustible</v>
      </c>
      <c r="C701" s="44" t="s">
        <v>46</v>
      </c>
      <c r="D701" s="44">
        <v>10</v>
      </c>
      <c r="E701" s="47">
        <v>3816.12</v>
      </c>
      <c r="F701" s="48">
        <f t="shared" ca="1" si="29"/>
        <v>38161.199999999997</v>
      </c>
      <c r="G701" s="51"/>
      <c r="H701" s="51"/>
      <c r="I701" s="51"/>
      <c r="J701" s="51"/>
    </row>
    <row r="702" spans="1:10" s="33" customFormat="1" ht="13.5" customHeight="1" x14ac:dyDescent="0.2">
      <c r="A702" s="44">
        <v>40161505</v>
      </c>
      <c r="B702" s="45" t="str">
        <f t="shared" ca="1" si="28"/>
        <v>Filtros de aire</v>
      </c>
      <c r="C702" s="44" t="s">
        <v>46</v>
      </c>
      <c r="D702" s="44">
        <v>10</v>
      </c>
      <c r="E702" s="47">
        <v>4770.1499999999996</v>
      </c>
      <c r="F702" s="48">
        <f t="shared" ca="1" si="29"/>
        <v>47701.5</v>
      </c>
      <c r="G702" s="51"/>
      <c r="H702" s="51"/>
      <c r="I702" s="51"/>
      <c r="J702" s="51"/>
    </row>
    <row r="703" spans="1:10" s="33" customFormat="1" ht="13.5" customHeight="1" x14ac:dyDescent="0.2">
      <c r="A703" s="44">
        <v>40161504</v>
      </c>
      <c r="B703" s="45" t="str">
        <f t="shared" ca="1" si="28"/>
        <v>Filtros de aceite</v>
      </c>
      <c r="C703" s="44" t="s">
        <v>46</v>
      </c>
      <c r="D703" s="44">
        <v>10</v>
      </c>
      <c r="E703" s="47">
        <v>4770.1499999999996</v>
      </c>
      <c r="F703" s="48">
        <f t="shared" ca="1" si="29"/>
        <v>47701.5</v>
      </c>
      <c r="G703" s="51"/>
      <c r="H703" s="51"/>
      <c r="I703" s="51"/>
      <c r="J703" s="51"/>
    </row>
    <row r="704" spans="1:10" s="33" customFormat="1" ht="13.5" customHeight="1" x14ac:dyDescent="0.2">
      <c r="A704" s="44">
        <v>40161513</v>
      </c>
      <c r="B704" s="45" t="str">
        <f t="shared" ca="1" si="28"/>
        <v>Filtros de combustible</v>
      </c>
      <c r="C704" s="44" t="s">
        <v>46</v>
      </c>
      <c r="D704" s="44">
        <v>10</v>
      </c>
      <c r="E704" s="47">
        <v>477.02</v>
      </c>
      <c r="F704" s="48">
        <f t="shared" ca="1" si="29"/>
        <v>4770.2</v>
      </c>
      <c r="G704" s="51"/>
      <c r="H704" s="51"/>
      <c r="I704" s="51"/>
      <c r="J704" s="51"/>
    </row>
    <row r="705" spans="1:10" s="33" customFormat="1" ht="13.5" customHeight="1" x14ac:dyDescent="0.2">
      <c r="A705" s="44">
        <v>40161505</v>
      </c>
      <c r="B705" s="45" t="str">
        <f t="shared" ca="1" si="28"/>
        <v>Filtros de aire</v>
      </c>
      <c r="C705" s="44" t="s">
        <v>46</v>
      </c>
      <c r="D705" s="44">
        <v>10</v>
      </c>
      <c r="E705" s="47">
        <v>4974.59</v>
      </c>
      <c r="F705" s="48">
        <f t="shared" ca="1" si="29"/>
        <v>49745.9</v>
      </c>
      <c r="G705" s="51"/>
      <c r="H705" s="51"/>
      <c r="I705" s="51"/>
      <c r="J705" s="51"/>
    </row>
    <row r="706" spans="1:10" s="33" customFormat="1" ht="13.5" customHeight="1" x14ac:dyDescent="0.2">
      <c r="A706" s="44">
        <v>40161504</v>
      </c>
      <c r="B706" s="45" t="str">
        <f t="shared" ca="1" si="28"/>
        <v>Filtros de aceite</v>
      </c>
      <c r="C706" s="44" t="s">
        <v>46</v>
      </c>
      <c r="D706" s="44">
        <v>10</v>
      </c>
      <c r="E706" s="47">
        <v>5042.7299999999996</v>
      </c>
      <c r="F706" s="48">
        <f t="shared" ca="1" si="29"/>
        <v>50427.299999999996</v>
      </c>
      <c r="G706" s="51"/>
      <c r="H706" s="51"/>
      <c r="I706" s="51"/>
      <c r="J706" s="51"/>
    </row>
    <row r="707" spans="1:10" s="33" customFormat="1" ht="13.5" customHeight="1" x14ac:dyDescent="0.2">
      <c r="A707" s="44">
        <v>40161513</v>
      </c>
      <c r="B707" s="45" t="str">
        <f t="shared" ca="1" si="28"/>
        <v>Filtros de combustible</v>
      </c>
      <c r="C707" s="44" t="s">
        <v>46</v>
      </c>
      <c r="D707" s="44">
        <v>10</v>
      </c>
      <c r="E707" s="47">
        <v>4770.1499999999996</v>
      </c>
      <c r="F707" s="48">
        <f t="shared" ca="1" si="29"/>
        <v>47701.5</v>
      </c>
      <c r="G707" s="51"/>
      <c r="H707" s="51"/>
      <c r="I707" s="51"/>
      <c r="J707" s="51"/>
    </row>
    <row r="708" spans="1:10" s="33" customFormat="1" ht="13.5" customHeight="1" x14ac:dyDescent="0.2">
      <c r="A708" s="44">
        <v>40161505</v>
      </c>
      <c r="B708" s="45" t="str">
        <f t="shared" ca="1" si="28"/>
        <v>Filtros de aire</v>
      </c>
      <c r="C708" s="44" t="s">
        <v>46</v>
      </c>
      <c r="D708" s="44">
        <v>10</v>
      </c>
      <c r="E708" s="47">
        <v>5587.89</v>
      </c>
      <c r="F708" s="48">
        <f t="shared" ca="1" si="29"/>
        <v>55878.9</v>
      </c>
      <c r="G708" s="51"/>
      <c r="H708" s="51"/>
      <c r="I708" s="51"/>
      <c r="J708" s="51"/>
    </row>
    <row r="709" spans="1:10" s="33" customFormat="1" ht="13.5" customHeight="1" x14ac:dyDescent="0.2">
      <c r="A709" s="44">
        <v>40161504</v>
      </c>
      <c r="B709" s="45" t="str">
        <f t="shared" ca="1" si="28"/>
        <v>Filtros de aceite</v>
      </c>
      <c r="C709" s="44" t="s">
        <v>46</v>
      </c>
      <c r="D709" s="44">
        <v>10</v>
      </c>
      <c r="E709" s="47">
        <v>4770.1499999999996</v>
      </c>
      <c r="F709" s="48">
        <f t="shared" ca="1" si="29"/>
        <v>47701.5</v>
      </c>
      <c r="G709" s="51"/>
      <c r="H709" s="51"/>
      <c r="I709" s="51"/>
      <c r="J709" s="51"/>
    </row>
    <row r="710" spans="1:10" s="33" customFormat="1" ht="13.5" customHeight="1" x14ac:dyDescent="0.2">
      <c r="A710" s="44">
        <v>40161513</v>
      </c>
      <c r="B710" s="45" t="str">
        <f t="shared" ca="1" si="28"/>
        <v>Filtros de combustible</v>
      </c>
      <c r="C710" s="44" t="s">
        <v>46</v>
      </c>
      <c r="D710" s="44">
        <v>10</v>
      </c>
      <c r="E710" s="47">
        <v>4770.1499999999996</v>
      </c>
      <c r="F710" s="48">
        <f t="shared" ca="1" si="29"/>
        <v>47701.5</v>
      </c>
      <c r="G710" s="51"/>
      <c r="H710" s="51"/>
      <c r="I710" s="51"/>
      <c r="J710" s="51"/>
    </row>
    <row r="711" spans="1:10" s="33" customFormat="1" ht="13.5" customHeight="1" x14ac:dyDescent="0.2">
      <c r="A711" s="44">
        <v>40161505</v>
      </c>
      <c r="B711" s="45" t="str">
        <f t="shared" ca="1" si="28"/>
        <v>Filtros de aire</v>
      </c>
      <c r="C711" s="44" t="s">
        <v>46</v>
      </c>
      <c r="D711" s="44">
        <v>10</v>
      </c>
      <c r="E711" s="47">
        <v>4906.4399999999996</v>
      </c>
      <c r="F711" s="48">
        <f t="shared" ca="1" si="29"/>
        <v>49064.399999999994</v>
      </c>
      <c r="G711" s="51"/>
      <c r="H711" s="51"/>
      <c r="I711" s="51"/>
      <c r="J711" s="51"/>
    </row>
    <row r="712" spans="1:10" s="33" customFormat="1" ht="13.5" customHeight="1" x14ac:dyDescent="0.2">
      <c r="A712" s="44">
        <v>40161504</v>
      </c>
      <c r="B712" s="45" t="str">
        <f t="shared" ca="1" si="28"/>
        <v>Filtros de aceite</v>
      </c>
      <c r="C712" s="44" t="s">
        <v>46</v>
      </c>
      <c r="D712" s="44">
        <v>10</v>
      </c>
      <c r="E712" s="47">
        <v>817.74</v>
      </c>
      <c r="F712" s="48">
        <f t="shared" ca="1" si="29"/>
        <v>8177.4</v>
      </c>
      <c r="G712" s="51"/>
      <c r="H712" s="51"/>
      <c r="I712" s="51"/>
      <c r="J712" s="51"/>
    </row>
    <row r="713" spans="1:10" s="33" customFormat="1" ht="13.5" customHeight="1" x14ac:dyDescent="0.2">
      <c r="A713" s="44">
        <v>40161513</v>
      </c>
      <c r="B713" s="45" t="str">
        <f t="shared" ca="1" si="28"/>
        <v>Filtros de combustible</v>
      </c>
      <c r="C713" s="44" t="s">
        <v>46</v>
      </c>
      <c r="D713" s="44">
        <v>10</v>
      </c>
      <c r="E713" s="47">
        <v>1022.18</v>
      </c>
      <c r="F713" s="48">
        <f t="shared" ca="1" si="29"/>
        <v>10221.799999999999</v>
      </c>
      <c r="G713" s="51"/>
      <c r="H713" s="51"/>
      <c r="I713" s="51"/>
      <c r="J713" s="51"/>
    </row>
    <row r="714" spans="1:10" s="33" customFormat="1" ht="13.5" customHeight="1" x14ac:dyDescent="0.2">
      <c r="A714" s="44">
        <v>40161505</v>
      </c>
      <c r="B714" s="45" t="str">
        <f t="shared" ca="1" si="28"/>
        <v>Filtros de aire</v>
      </c>
      <c r="C714" s="44" t="s">
        <v>46</v>
      </c>
      <c r="D714" s="44">
        <v>10</v>
      </c>
      <c r="E714" s="47">
        <v>1158.47</v>
      </c>
      <c r="F714" s="48">
        <f t="shared" ca="1" si="29"/>
        <v>11584.7</v>
      </c>
      <c r="G714" s="51"/>
      <c r="H714" s="51"/>
      <c r="I714" s="51"/>
      <c r="J714" s="51"/>
    </row>
    <row r="715" spans="1:10" s="33" customFormat="1" ht="13.5" customHeight="1" x14ac:dyDescent="0.2">
      <c r="A715" s="44">
        <v>40161504</v>
      </c>
      <c r="B715" s="45" t="str">
        <f t="shared" ca="1" si="28"/>
        <v>Filtros de aceite</v>
      </c>
      <c r="C715" s="44" t="s">
        <v>46</v>
      </c>
      <c r="D715" s="44">
        <v>10</v>
      </c>
      <c r="E715" s="47">
        <v>749.6</v>
      </c>
      <c r="F715" s="48">
        <f t="shared" ca="1" si="29"/>
        <v>7496</v>
      </c>
      <c r="G715" s="51"/>
      <c r="H715" s="51"/>
      <c r="I715" s="51"/>
      <c r="J715" s="51"/>
    </row>
    <row r="716" spans="1:10" s="33" customFormat="1" ht="13.5" customHeight="1" x14ac:dyDescent="0.2">
      <c r="A716" s="44">
        <v>40161513</v>
      </c>
      <c r="B716" s="45" t="str">
        <f t="shared" ca="1" si="28"/>
        <v>Filtros de combustible</v>
      </c>
      <c r="C716" s="44" t="s">
        <v>46</v>
      </c>
      <c r="D716" s="44">
        <v>10</v>
      </c>
      <c r="E716" s="47">
        <v>1022.18</v>
      </c>
      <c r="F716" s="48">
        <f t="shared" ca="1" si="29"/>
        <v>10221.799999999999</v>
      </c>
      <c r="G716" s="51"/>
      <c r="H716" s="51"/>
      <c r="I716" s="51"/>
      <c r="J716" s="51"/>
    </row>
    <row r="717" spans="1:10" s="33" customFormat="1" ht="13.5" customHeight="1" x14ac:dyDescent="0.2">
      <c r="A717" s="44">
        <v>40161505</v>
      </c>
      <c r="B717" s="45" t="str">
        <f t="shared" ca="1" si="28"/>
        <v>Filtros de aire</v>
      </c>
      <c r="C717" s="44" t="s">
        <v>46</v>
      </c>
      <c r="D717" s="44">
        <v>10</v>
      </c>
      <c r="E717" s="47">
        <v>885.89</v>
      </c>
      <c r="F717" s="48">
        <f t="shared" ca="1" si="29"/>
        <v>8858.9</v>
      </c>
      <c r="G717" s="51"/>
      <c r="H717" s="51"/>
      <c r="I717" s="51"/>
      <c r="J717" s="51"/>
    </row>
    <row r="718" spans="1:10" s="33" customFormat="1" ht="13.5" customHeight="1" x14ac:dyDescent="0.2">
      <c r="A718" s="44">
        <v>40161505</v>
      </c>
      <c r="B718" s="45" t="str">
        <f t="shared" ca="1" si="28"/>
        <v>Filtros de aire</v>
      </c>
      <c r="C718" s="44" t="s">
        <v>46</v>
      </c>
      <c r="D718" s="44">
        <v>10</v>
      </c>
      <c r="E718" s="47">
        <v>1022.18</v>
      </c>
      <c r="F718" s="48">
        <f t="shared" ca="1" si="29"/>
        <v>10221.799999999999</v>
      </c>
      <c r="G718" s="51"/>
      <c r="H718" s="51"/>
      <c r="I718" s="51"/>
      <c r="J718" s="51"/>
    </row>
    <row r="719" spans="1:10" s="33" customFormat="1" ht="13.5" customHeight="1" x14ac:dyDescent="0.2">
      <c r="A719" s="44">
        <v>40161504</v>
      </c>
      <c r="B719" s="45" t="str">
        <f t="shared" ca="1" si="28"/>
        <v>Filtros de aceite</v>
      </c>
      <c r="C719" s="44" t="s">
        <v>46</v>
      </c>
      <c r="D719" s="44">
        <v>10</v>
      </c>
      <c r="E719" s="47">
        <v>885.89</v>
      </c>
      <c r="F719" s="48">
        <f t="shared" ca="1" si="29"/>
        <v>8858.9</v>
      </c>
      <c r="G719" s="51"/>
      <c r="H719" s="51"/>
      <c r="I719" s="51"/>
      <c r="J719" s="51"/>
    </row>
    <row r="720" spans="1:10" s="33" customFormat="1" ht="13.5" customHeight="1" x14ac:dyDescent="0.2">
      <c r="A720" s="44">
        <v>40161513</v>
      </c>
      <c r="B720" s="45" t="str">
        <f t="shared" ca="1" si="28"/>
        <v>Filtros de combustible</v>
      </c>
      <c r="C720" s="44" t="s">
        <v>46</v>
      </c>
      <c r="D720" s="44">
        <v>10</v>
      </c>
      <c r="E720" s="47">
        <v>1022.18</v>
      </c>
      <c r="F720" s="48">
        <f t="shared" ca="1" si="29"/>
        <v>10221.799999999999</v>
      </c>
      <c r="G720" s="51"/>
      <c r="H720" s="51"/>
      <c r="I720" s="51"/>
      <c r="J720" s="51"/>
    </row>
    <row r="721" spans="1:10" s="33" customFormat="1" ht="13.5" customHeight="1" x14ac:dyDescent="0.2">
      <c r="A721" s="44">
        <v>40161505</v>
      </c>
      <c r="B721" s="45" t="str">
        <f t="shared" ca="1" si="28"/>
        <v>Filtros de aire</v>
      </c>
      <c r="C721" s="44" t="s">
        <v>46</v>
      </c>
      <c r="D721" s="44">
        <v>10</v>
      </c>
      <c r="E721" s="47">
        <v>1090.32</v>
      </c>
      <c r="F721" s="48">
        <f t="shared" ca="1" si="29"/>
        <v>10903.199999999999</v>
      </c>
      <c r="G721" s="51"/>
      <c r="H721" s="51"/>
      <c r="I721" s="51"/>
      <c r="J721" s="51"/>
    </row>
    <row r="722" spans="1:10" s="33" customFormat="1" ht="13.5" customHeight="1" x14ac:dyDescent="0.2">
      <c r="A722" s="44">
        <v>40161504</v>
      </c>
      <c r="B722" s="45" t="str">
        <f t="shared" ca="1" si="28"/>
        <v>Filtros de aceite</v>
      </c>
      <c r="C722" s="44" t="s">
        <v>46</v>
      </c>
      <c r="D722" s="44">
        <v>10</v>
      </c>
      <c r="E722" s="47">
        <v>1090.32</v>
      </c>
      <c r="F722" s="48">
        <f t="shared" ca="1" si="29"/>
        <v>10903.199999999999</v>
      </c>
      <c r="G722" s="51"/>
      <c r="H722" s="51"/>
      <c r="I722" s="51"/>
      <c r="J722" s="51"/>
    </row>
    <row r="723" spans="1:10" s="33" customFormat="1" ht="13.5" customHeight="1" x14ac:dyDescent="0.2">
      <c r="A723" s="44">
        <v>40161513</v>
      </c>
      <c r="B723" s="45" t="str">
        <f t="shared" ca="1" si="28"/>
        <v>Filtros de combustible</v>
      </c>
      <c r="C723" s="44" t="s">
        <v>46</v>
      </c>
      <c r="D723" s="44">
        <v>10</v>
      </c>
      <c r="E723" s="47">
        <v>1090.32</v>
      </c>
      <c r="F723" s="48">
        <f t="shared" ca="1" si="29"/>
        <v>10903.199999999999</v>
      </c>
      <c r="G723" s="51"/>
      <c r="H723" s="51"/>
      <c r="I723" s="51"/>
      <c r="J723" s="51"/>
    </row>
    <row r="724" spans="1:10" s="33" customFormat="1" ht="13.5" customHeight="1" x14ac:dyDescent="0.2">
      <c r="A724" s="44">
        <v>40161505</v>
      </c>
      <c r="B724" s="45" t="str">
        <f t="shared" ca="1" si="28"/>
        <v>Filtros de aire</v>
      </c>
      <c r="C724" s="44" t="s">
        <v>46</v>
      </c>
      <c r="D724" s="44">
        <v>10</v>
      </c>
      <c r="E724" s="47">
        <v>1158.47</v>
      </c>
      <c r="F724" s="48">
        <f t="shared" ca="1" si="29"/>
        <v>11584.7</v>
      </c>
      <c r="G724" s="51"/>
      <c r="H724" s="51"/>
      <c r="I724" s="51"/>
      <c r="J724" s="51"/>
    </row>
    <row r="725" spans="1:10" s="33" customFormat="1" ht="13.5" customHeight="1" x14ac:dyDescent="0.2">
      <c r="A725" s="44">
        <v>40161504</v>
      </c>
      <c r="B725" s="45" t="str">
        <f t="shared" ca="1" si="28"/>
        <v>Filtros de aceite</v>
      </c>
      <c r="C725" s="44" t="s">
        <v>46</v>
      </c>
      <c r="D725" s="44">
        <v>10</v>
      </c>
      <c r="E725" s="47">
        <v>4361.28</v>
      </c>
      <c r="F725" s="48">
        <f t="shared" ca="1" si="29"/>
        <v>43612.799999999996</v>
      </c>
      <c r="G725" s="51"/>
      <c r="H725" s="51"/>
      <c r="I725" s="51"/>
      <c r="J725" s="51"/>
    </row>
    <row r="726" spans="1:10" s="33" customFormat="1" ht="13.5" customHeight="1" x14ac:dyDescent="0.2">
      <c r="A726" s="44">
        <v>40161513</v>
      </c>
      <c r="B726" s="45" t="str">
        <f t="shared" ca="1" si="28"/>
        <v>Filtros de combustible</v>
      </c>
      <c r="C726" s="44" t="s">
        <v>46</v>
      </c>
      <c r="D726" s="44">
        <v>10</v>
      </c>
      <c r="E726" s="47">
        <v>4974.59</v>
      </c>
      <c r="F726" s="48">
        <f t="shared" ca="1" si="29"/>
        <v>49745.9</v>
      </c>
      <c r="G726" s="51"/>
      <c r="H726" s="51"/>
      <c r="I726" s="51"/>
      <c r="J726" s="51"/>
    </row>
    <row r="727" spans="1:10" s="33" customFormat="1" ht="13.5" customHeight="1" x14ac:dyDescent="0.2">
      <c r="A727" s="44">
        <v>40161505</v>
      </c>
      <c r="B727" s="45" t="str">
        <f t="shared" ca="1" si="28"/>
        <v>Filtros de aire</v>
      </c>
      <c r="C727" s="44" t="s">
        <v>46</v>
      </c>
      <c r="D727" s="44">
        <v>10</v>
      </c>
      <c r="E727" s="47">
        <v>5151.76</v>
      </c>
      <c r="F727" s="48">
        <f t="shared" ca="1" si="29"/>
        <v>51517.600000000006</v>
      </c>
      <c r="G727" s="51"/>
      <c r="H727" s="51"/>
      <c r="I727" s="51"/>
      <c r="J727" s="51"/>
    </row>
    <row r="728" spans="1:10" s="33" customFormat="1" ht="13.5" customHeight="1" x14ac:dyDescent="0.2">
      <c r="A728" s="44">
        <v>40161504</v>
      </c>
      <c r="B728" s="45" t="str">
        <f t="shared" ca="1" si="28"/>
        <v>Filtros de aceite</v>
      </c>
      <c r="C728" s="44" t="s">
        <v>46</v>
      </c>
      <c r="D728" s="44">
        <v>10</v>
      </c>
      <c r="E728" s="47">
        <v>994.92</v>
      </c>
      <c r="F728" s="48">
        <f t="shared" ca="1" si="29"/>
        <v>9949.1999999999989</v>
      </c>
      <c r="G728" s="51"/>
      <c r="H728" s="51"/>
      <c r="I728" s="51"/>
      <c r="J728" s="51"/>
    </row>
    <row r="729" spans="1:10" s="33" customFormat="1" ht="13.5" customHeight="1" x14ac:dyDescent="0.2">
      <c r="A729" s="44">
        <v>40161513</v>
      </c>
      <c r="B729" s="45" t="str">
        <f t="shared" ca="1" si="28"/>
        <v>Filtros de combustible</v>
      </c>
      <c r="C729" s="44" t="s">
        <v>46</v>
      </c>
      <c r="D729" s="44">
        <v>10</v>
      </c>
      <c r="E729" s="47">
        <v>981.29</v>
      </c>
      <c r="F729" s="48">
        <f t="shared" ca="1" si="29"/>
        <v>9812.9</v>
      </c>
      <c r="G729" s="51"/>
      <c r="H729" s="51"/>
      <c r="I729" s="51"/>
      <c r="J729" s="51"/>
    </row>
    <row r="730" spans="1:10" s="33" customFormat="1" ht="13.5" customHeight="1" x14ac:dyDescent="0.2">
      <c r="A730" s="44">
        <v>40161505</v>
      </c>
      <c r="B730" s="45" t="str">
        <f t="shared" ca="1" si="28"/>
        <v>Filtros de aire</v>
      </c>
      <c r="C730" s="44" t="s">
        <v>46</v>
      </c>
      <c r="D730" s="44">
        <v>10</v>
      </c>
      <c r="E730" s="47">
        <v>1022.18</v>
      </c>
      <c r="F730" s="48">
        <f t="shared" ca="1" si="29"/>
        <v>10221.799999999999</v>
      </c>
      <c r="G730" s="51"/>
      <c r="H730" s="51"/>
      <c r="I730" s="51"/>
      <c r="J730" s="51"/>
    </row>
    <row r="731" spans="1:10" s="33" customFormat="1" ht="13.5" customHeight="1" x14ac:dyDescent="0.2">
      <c r="A731" s="44">
        <v>40161504</v>
      </c>
      <c r="B731" s="45" t="str">
        <f t="shared" ca="1" si="28"/>
        <v>Filtros de aceite</v>
      </c>
      <c r="C731" s="44" t="s">
        <v>46</v>
      </c>
      <c r="D731" s="44">
        <v>10</v>
      </c>
      <c r="E731" s="47">
        <v>1022.18</v>
      </c>
      <c r="F731" s="48">
        <f t="shared" ca="1" si="29"/>
        <v>10221.799999999999</v>
      </c>
      <c r="G731" s="51"/>
      <c r="H731" s="51"/>
      <c r="I731" s="51"/>
      <c r="J731" s="51"/>
    </row>
    <row r="732" spans="1:10" s="33" customFormat="1" ht="13.5" customHeight="1" x14ac:dyDescent="0.2">
      <c r="A732" s="44">
        <v>40161513</v>
      </c>
      <c r="B732" s="45" t="str">
        <f t="shared" ca="1" si="28"/>
        <v>Filtros de combustible</v>
      </c>
      <c r="C732" s="44" t="s">
        <v>46</v>
      </c>
      <c r="D732" s="44">
        <v>10</v>
      </c>
      <c r="E732" s="47">
        <v>1090.32</v>
      </c>
      <c r="F732" s="48">
        <f t="shared" ca="1" si="29"/>
        <v>10903.199999999999</v>
      </c>
      <c r="G732" s="51"/>
      <c r="H732" s="51"/>
      <c r="I732" s="51"/>
      <c r="J732" s="51"/>
    </row>
    <row r="733" spans="1:10" s="33" customFormat="1" ht="14.1" customHeight="1" x14ac:dyDescent="0.2">
      <c r="A733" s="51"/>
      <c r="B733" s="51"/>
      <c r="C733" s="51"/>
      <c r="D733" s="51"/>
      <c r="E733" s="49" t="s">
        <v>47</v>
      </c>
      <c r="F733" s="50">
        <f ca="1">SUM(Table329[MONTO TOTAL ESTIMADO])</f>
        <v>1189730.9800000002</v>
      </c>
      <c r="G733" s="51"/>
      <c r="H733" s="51" t="str">
        <f>C670</f>
        <v>Bienes</v>
      </c>
      <c r="I733" s="51" t="str">
        <f>E670</f>
        <v>Sí</v>
      </c>
      <c r="J733" s="51" t="str">
        <f>D670</f>
        <v>Compras Menores</v>
      </c>
    </row>
    <row r="734" spans="1:10" s="33" customFormat="1" ht="14.1" customHeight="1" thickBot="1" x14ac:dyDescent="0.3"/>
    <row r="735" spans="1:10" s="33" customFormat="1" ht="33.75" customHeight="1" thickBot="1" x14ac:dyDescent="0.25">
      <c r="A735" s="34" t="s">
        <v>18</v>
      </c>
      <c r="B735" s="34" t="s">
        <v>19</v>
      </c>
      <c r="C735" s="34" t="s">
        <v>20</v>
      </c>
      <c r="D735" s="34" t="s">
        <v>21</v>
      </c>
      <c r="E735" s="34" t="s">
        <v>22</v>
      </c>
      <c r="F735" s="34" t="s">
        <v>23</v>
      </c>
      <c r="G735" s="51"/>
      <c r="H735" s="51"/>
      <c r="I735" s="51"/>
      <c r="J735" s="51"/>
    </row>
    <row r="736" spans="1:10" s="33" customFormat="1" ht="13.5" customHeight="1" thickBot="1" x14ac:dyDescent="0.25">
      <c r="A736" s="35" t="s">
        <v>89</v>
      </c>
      <c r="B736" s="35" t="s">
        <v>57</v>
      </c>
      <c r="C736" s="35" t="s">
        <v>26</v>
      </c>
      <c r="D736" s="35" t="s">
        <v>51</v>
      </c>
      <c r="E736" s="35" t="s">
        <v>28</v>
      </c>
      <c r="F736" s="35"/>
      <c r="G736" s="51"/>
      <c r="H736" s="51"/>
      <c r="I736" s="51"/>
      <c r="J736" s="51"/>
    </row>
    <row r="737" spans="1:10" s="33" customFormat="1" ht="14.1" customHeight="1" thickBot="1" x14ac:dyDescent="0.25">
      <c r="A737" s="36" t="s">
        <v>29</v>
      </c>
      <c r="B737" s="37" t="s">
        <v>30</v>
      </c>
      <c r="C737" s="52">
        <v>45033</v>
      </c>
      <c r="D737" s="36" t="s">
        <v>31</v>
      </c>
      <c r="E737" s="37" t="s">
        <v>32</v>
      </c>
      <c r="F737" s="35" t="s">
        <v>33</v>
      </c>
      <c r="G737" s="51"/>
      <c r="H737" s="51"/>
      <c r="I737" s="51"/>
      <c r="J737" s="51"/>
    </row>
    <row r="738" spans="1:10" s="33" customFormat="1" ht="14.1" customHeight="1" thickBot="1" x14ac:dyDescent="0.25">
      <c r="A738" s="41"/>
      <c r="B738" s="37" t="s">
        <v>34</v>
      </c>
      <c r="C738" s="53">
        <f>IF(C737="","",IF(AND(MONTH(C737)&gt;=1,MONTH(C737)&lt;=3),1,IF(AND(MONTH(C737)&gt;=4,MONTH(C737)&lt;=6),2,IF(AND(MONTH(C737)&gt;=7,MONTH(C737)&lt;=9),3,4))))</f>
        <v>2</v>
      </c>
      <c r="D738" s="41"/>
      <c r="E738" s="37" t="s">
        <v>35</v>
      </c>
      <c r="F738" s="35" t="s">
        <v>36</v>
      </c>
      <c r="G738" s="51"/>
      <c r="H738" s="51"/>
      <c r="I738" s="51"/>
      <c r="J738" s="51"/>
    </row>
    <row r="739" spans="1:10" s="33" customFormat="1" ht="14.1" customHeight="1" thickBot="1" x14ac:dyDescent="0.25">
      <c r="A739" s="41"/>
      <c r="B739" s="37" t="s">
        <v>37</v>
      </c>
      <c r="C739" s="52">
        <v>45056</v>
      </c>
      <c r="D739" s="41"/>
      <c r="E739" s="37" t="s">
        <v>38</v>
      </c>
      <c r="F739" s="35" t="s">
        <v>36</v>
      </c>
      <c r="G739" s="51"/>
      <c r="H739" s="51"/>
      <c r="I739" s="51"/>
      <c r="J739" s="51"/>
    </row>
    <row r="740" spans="1:10" s="33" customFormat="1" ht="14.1" customHeight="1" thickBot="1" x14ac:dyDescent="0.25">
      <c r="A740" s="41"/>
      <c r="B740" s="37" t="s">
        <v>34</v>
      </c>
      <c r="C740" s="53">
        <f>IF(C739="","",IF(AND(MONTH(C739)&gt;=1,MONTH(C739)&lt;=3),1,IF(AND(MONTH(C739)&gt;=4,MONTH(C739)&lt;=6),2,IF(AND(MONTH(C739)&gt;=7,MONTH(C739)&lt;=9),3,4))))</f>
        <v>2</v>
      </c>
      <c r="D740" s="41"/>
      <c r="E740" s="37" t="s">
        <v>39</v>
      </c>
      <c r="F740" s="35" t="s">
        <v>36</v>
      </c>
      <c r="G740" s="51"/>
      <c r="H740" s="51"/>
      <c r="I740" s="51"/>
      <c r="J740" s="51"/>
    </row>
    <row r="741" spans="1:10" s="33" customFormat="1" ht="14.1" customHeight="1" thickBot="1" x14ac:dyDescent="0.25">
      <c r="A741" s="51"/>
      <c r="B741" s="51"/>
      <c r="C741" s="51"/>
      <c r="D741" s="51"/>
      <c r="E741" s="51"/>
      <c r="F741" s="51"/>
      <c r="G741" s="51"/>
      <c r="H741" s="51"/>
      <c r="I741" s="51"/>
      <c r="J741" s="51"/>
    </row>
    <row r="742" spans="1:10" s="33" customFormat="1" ht="14.1" customHeight="1" thickBot="1" x14ac:dyDescent="0.25">
      <c r="A742" s="43" t="s">
        <v>40</v>
      </c>
      <c r="B742" s="43" t="s">
        <v>41</v>
      </c>
      <c r="C742" s="43" t="s">
        <v>42</v>
      </c>
      <c r="D742" s="43" t="s">
        <v>43</v>
      </c>
      <c r="E742" s="43" t="s">
        <v>44</v>
      </c>
      <c r="F742" s="43" t="s">
        <v>45</v>
      </c>
      <c r="G742" s="51"/>
      <c r="H742" s="51"/>
      <c r="I742" s="51"/>
      <c r="J742" s="51"/>
    </row>
    <row r="743" spans="1:10" s="33" customFormat="1" ht="13.5" customHeight="1" x14ac:dyDescent="0.2">
      <c r="A743" s="60">
        <v>26111601</v>
      </c>
      <c r="B743" s="45" t="str">
        <f ca="1">IFERROR(INDEX(UNSPSCDes,MATCH(INDIRECT(ADDRESS(ROW(),COLUMN()-1,4)),UNSPSCCode,0)),"")</f>
        <v>Generadores diesel</v>
      </c>
      <c r="C743" s="44" t="s">
        <v>46</v>
      </c>
      <c r="D743" s="44">
        <v>1</v>
      </c>
      <c r="E743" s="47">
        <v>2500000</v>
      </c>
      <c r="F743" s="48">
        <f ca="1">INDIRECT(ADDRESS(ROW(),COLUMN()-2,4))*INDIRECT(ADDRESS(ROW(),COLUMN()-1,4))</f>
        <v>2500000</v>
      </c>
      <c r="G743" s="51"/>
      <c r="H743" s="51"/>
      <c r="I743" s="51"/>
      <c r="J743" s="51"/>
    </row>
    <row r="744" spans="1:10" s="33" customFormat="1" ht="14.1" customHeight="1" x14ac:dyDescent="0.2">
      <c r="A744" s="51"/>
      <c r="B744" s="51"/>
      <c r="C744" s="51"/>
      <c r="D744" s="51"/>
      <c r="E744" s="49" t="s">
        <v>47</v>
      </c>
      <c r="F744" s="50">
        <f ca="1">SUM(Table330[MONTO TOTAL ESTIMADO])</f>
        <v>2500000</v>
      </c>
      <c r="G744" s="51"/>
      <c r="H744" s="51" t="str">
        <f>C736</f>
        <v>Bienes</v>
      </c>
      <c r="I744" s="51" t="str">
        <f>E736</f>
        <v>No</v>
      </c>
      <c r="J744" s="51" t="str">
        <f>D736</f>
        <v>Comparacion de Precios</v>
      </c>
    </row>
    <row r="745" spans="1:10" s="33" customFormat="1" ht="14.1" customHeight="1" thickBot="1" x14ac:dyDescent="0.3"/>
    <row r="746" spans="1:10" s="33" customFormat="1" ht="33.75" customHeight="1" thickBot="1" x14ac:dyDescent="0.25">
      <c r="A746" s="34" t="s">
        <v>18</v>
      </c>
      <c r="B746" s="34" t="s">
        <v>19</v>
      </c>
      <c r="C746" s="34" t="s">
        <v>20</v>
      </c>
      <c r="D746" s="34" t="s">
        <v>21</v>
      </c>
      <c r="E746" s="34" t="s">
        <v>22</v>
      </c>
      <c r="F746" s="34" t="s">
        <v>23</v>
      </c>
      <c r="G746" s="51"/>
      <c r="H746" s="51"/>
      <c r="I746" s="51"/>
      <c r="J746" s="51"/>
    </row>
    <row r="747" spans="1:10" s="33" customFormat="1" ht="13.5" customHeight="1" thickBot="1" x14ac:dyDescent="0.25">
      <c r="A747" s="35" t="s">
        <v>90</v>
      </c>
      <c r="B747" s="35" t="s">
        <v>57</v>
      </c>
      <c r="C747" s="35" t="s">
        <v>26</v>
      </c>
      <c r="D747" s="35" t="s">
        <v>51</v>
      </c>
      <c r="E747" s="35" t="s">
        <v>28</v>
      </c>
      <c r="F747" s="35"/>
      <c r="G747" s="51"/>
      <c r="H747" s="51"/>
      <c r="I747" s="51"/>
      <c r="J747" s="51"/>
    </row>
    <row r="748" spans="1:10" s="33" customFormat="1" ht="14.1" customHeight="1" thickBot="1" x14ac:dyDescent="0.25">
      <c r="A748" s="36" t="s">
        <v>29</v>
      </c>
      <c r="B748" s="37" t="s">
        <v>30</v>
      </c>
      <c r="C748" s="52">
        <v>45026</v>
      </c>
      <c r="D748" s="36" t="s">
        <v>31</v>
      </c>
      <c r="E748" s="37" t="s">
        <v>32</v>
      </c>
      <c r="F748" s="35" t="s">
        <v>33</v>
      </c>
      <c r="G748" s="51"/>
      <c r="H748" s="51"/>
      <c r="I748" s="51"/>
      <c r="J748" s="51"/>
    </row>
    <row r="749" spans="1:10" s="33" customFormat="1" ht="14.1" customHeight="1" thickBot="1" x14ac:dyDescent="0.25">
      <c r="A749" s="41"/>
      <c r="B749" s="37" t="s">
        <v>34</v>
      </c>
      <c r="C749" s="53">
        <f>IF(C748="","",IF(AND(MONTH(C748)&gt;=1,MONTH(C748)&lt;=3),1,IF(AND(MONTH(C748)&gt;=4,MONTH(C748)&lt;=6),2,IF(AND(MONTH(C748)&gt;=7,MONTH(C748)&lt;=9),3,4))))</f>
        <v>2</v>
      </c>
      <c r="D749" s="41"/>
      <c r="E749" s="37" t="s">
        <v>35</v>
      </c>
      <c r="F749" s="35" t="s">
        <v>36</v>
      </c>
      <c r="G749" s="51"/>
      <c r="H749" s="51"/>
      <c r="I749" s="51"/>
      <c r="J749" s="51"/>
    </row>
    <row r="750" spans="1:10" s="33" customFormat="1" ht="14.1" customHeight="1" thickBot="1" x14ac:dyDescent="0.25">
      <c r="A750" s="41"/>
      <c r="B750" s="37" t="s">
        <v>37</v>
      </c>
      <c r="C750" s="52">
        <v>45037</v>
      </c>
      <c r="D750" s="41"/>
      <c r="E750" s="37" t="s">
        <v>38</v>
      </c>
      <c r="F750" s="35" t="s">
        <v>36</v>
      </c>
      <c r="G750" s="51"/>
      <c r="H750" s="51"/>
      <c r="I750" s="51"/>
      <c r="J750" s="51"/>
    </row>
    <row r="751" spans="1:10" s="33" customFormat="1" ht="14.1" customHeight="1" thickBot="1" x14ac:dyDescent="0.25">
      <c r="A751" s="41"/>
      <c r="B751" s="37" t="s">
        <v>34</v>
      </c>
      <c r="C751" s="53">
        <f>IF(C750="","",IF(AND(MONTH(C750)&gt;=1,MONTH(C750)&lt;=3),1,IF(AND(MONTH(C750)&gt;=4,MONTH(C750)&lt;=6),2,IF(AND(MONTH(C750)&gt;=7,MONTH(C750)&lt;=9),3,4))))</f>
        <v>2</v>
      </c>
      <c r="D751" s="41"/>
      <c r="E751" s="37" t="s">
        <v>39</v>
      </c>
      <c r="F751" s="35" t="s">
        <v>36</v>
      </c>
      <c r="G751" s="51"/>
      <c r="H751" s="51"/>
      <c r="I751" s="51"/>
      <c r="J751" s="51"/>
    </row>
    <row r="752" spans="1:10" s="33" customFormat="1" ht="14.1" customHeight="1" thickBot="1" x14ac:dyDescent="0.25">
      <c r="A752" s="51"/>
      <c r="B752" s="51"/>
      <c r="C752" s="51"/>
      <c r="D752" s="51"/>
      <c r="E752" s="51"/>
      <c r="F752" s="51"/>
      <c r="G752" s="51"/>
      <c r="H752" s="51"/>
      <c r="I752" s="51"/>
      <c r="J752" s="51"/>
    </row>
    <row r="753" spans="1:10" s="33" customFormat="1" ht="14.1" customHeight="1" thickBot="1" x14ac:dyDescent="0.25">
      <c r="A753" s="43" t="s">
        <v>40</v>
      </c>
      <c r="B753" s="43" t="s">
        <v>41</v>
      </c>
      <c r="C753" s="43" t="s">
        <v>42</v>
      </c>
      <c r="D753" s="43" t="s">
        <v>43</v>
      </c>
      <c r="E753" s="43" t="s">
        <v>44</v>
      </c>
      <c r="F753" s="43" t="s">
        <v>45</v>
      </c>
      <c r="G753" s="51"/>
      <c r="H753" s="51"/>
      <c r="I753" s="51"/>
      <c r="J753" s="51"/>
    </row>
    <row r="754" spans="1:10" s="33" customFormat="1" ht="13.5" customHeight="1" x14ac:dyDescent="0.2">
      <c r="A754" s="60">
        <v>55121715</v>
      </c>
      <c r="B754" s="45" t="str">
        <f t="shared" ref="B754:B760" ca="1" si="30">IFERROR(INDEX(UNSPSCDes,MATCH(INDIRECT(ADDRESS(ROW(),COLUMN()-1,4)),UNSPSCCode,0)),"")</f>
        <v>Banderas o accesorios</v>
      </c>
      <c r="C754" s="44" t="s">
        <v>46</v>
      </c>
      <c r="D754" s="44">
        <v>60</v>
      </c>
      <c r="E754" s="47">
        <v>3220</v>
      </c>
      <c r="F754" s="48">
        <f t="shared" ref="F754:F760" ca="1" si="31">INDIRECT(ADDRESS(ROW(),COLUMN()-2,4))*INDIRECT(ADDRESS(ROW(),COLUMN()-1,4))</f>
        <v>193200</v>
      </c>
      <c r="G754" s="51"/>
      <c r="H754" s="51"/>
      <c r="I754" s="51"/>
      <c r="J754" s="51"/>
    </row>
    <row r="755" spans="1:10" s="33" customFormat="1" ht="13.5" customHeight="1" x14ac:dyDescent="0.2">
      <c r="A755" s="60">
        <v>55121715</v>
      </c>
      <c r="B755" s="45" t="str">
        <f t="shared" ca="1" si="30"/>
        <v>Banderas o accesorios</v>
      </c>
      <c r="C755" s="44" t="s">
        <v>46</v>
      </c>
      <c r="D755" s="44">
        <v>30</v>
      </c>
      <c r="E755" s="47">
        <v>6325</v>
      </c>
      <c r="F755" s="48">
        <f t="shared" ca="1" si="31"/>
        <v>189750</v>
      </c>
      <c r="G755" s="51"/>
      <c r="H755" s="51"/>
      <c r="I755" s="51"/>
      <c r="J755" s="51"/>
    </row>
    <row r="756" spans="1:10" s="33" customFormat="1" ht="13.5" customHeight="1" x14ac:dyDescent="0.2">
      <c r="A756" s="60">
        <v>55121715</v>
      </c>
      <c r="B756" s="45" t="str">
        <f t="shared" ca="1" si="30"/>
        <v>Banderas o accesorios</v>
      </c>
      <c r="C756" s="44" t="s">
        <v>46</v>
      </c>
      <c r="D756" s="44">
        <v>30</v>
      </c>
      <c r="E756" s="47">
        <v>30590</v>
      </c>
      <c r="F756" s="48">
        <f t="shared" ca="1" si="31"/>
        <v>917700</v>
      </c>
      <c r="G756" s="51"/>
      <c r="H756" s="51"/>
      <c r="I756" s="51"/>
      <c r="J756" s="51"/>
    </row>
    <row r="757" spans="1:10" s="33" customFormat="1" ht="13.5" customHeight="1" x14ac:dyDescent="0.2">
      <c r="A757" s="60">
        <v>55121715</v>
      </c>
      <c r="B757" s="45" t="str">
        <f t="shared" ca="1" si="30"/>
        <v>Banderas o accesorios</v>
      </c>
      <c r="C757" s="44" t="s">
        <v>46</v>
      </c>
      <c r="D757" s="44">
        <v>60</v>
      </c>
      <c r="E757" s="47">
        <v>6441.15</v>
      </c>
      <c r="F757" s="48">
        <f t="shared" ca="1" si="31"/>
        <v>386469</v>
      </c>
      <c r="G757" s="51"/>
      <c r="H757" s="51"/>
      <c r="I757" s="51"/>
      <c r="J757" s="51"/>
    </row>
    <row r="758" spans="1:10" s="33" customFormat="1" ht="13.5" customHeight="1" x14ac:dyDescent="0.2">
      <c r="A758" s="60">
        <v>55121715</v>
      </c>
      <c r="B758" s="45" t="str">
        <f t="shared" ca="1" si="30"/>
        <v>Banderas o accesorios</v>
      </c>
      <c r="C758" s="44" t="s">
        <v>46</v>
      </c>
      <c r="D758" s="44">
        <v>30</v>
      </c>
      <c r="E758" s="47">
        <v>9395.5</v>
      </c>
      <c r="F758" s="48">
        <f t="shared" ca="1" si="31"/>
        <v>281865</v>
      </c>
      <c r="G758" s="51"/>
      <c r="H758" s="51"/>
      <c r="I758" s="51"/>
      <c r="J758" s="51"/>
    </row>
    <row r="759" spans="1:10" s="33" customFormat="1" ht="13.5" customHeight="1" x14ac:dyDescent="0.2">
      <c r="A759" s="60">
        <v>55121715</v>
      </c>
      <c r="B759" s="45" t="str">
        <f t="shared" ca="1" si="30"/>
        <v>Banderas o accesorios</v>
      </c>
      <c r="C759" s="44" t="s">
        <v>46</v>
      </c>
      <c r="D759" s="44">
        <v>50</v>
      </c>
      <c r="E759" s="47">
        <v>8274.25</v>
      </c>
      <c r="F759" s="48">
        <f t="shared" ca="1" si="31"/>
        <v>413712.5</v>
      </c>
      <c r="G759" s="51"/>
      <c r="H759" s="51"/>
      <c r="I759" s="51"/>
      <c r="J759" s="51"/>
    </row>
    <row r="760" spans="1:10" s="33" customFormat="1" ht="13.5" customHeight="1" x14ac:dyDescent="0.2">
      <c r="A760" s="60">
        <v>55121715</v>
      </c>
      <c r="B760" s="45" t="str">
        <f t="shared" ca="1" si="30"/>
        <v>Banderas o accesorios</v>
      </c>
      <c r="C760" s="44" t="s">
        <v>46</v>
      </c>
      <c r="D760" s="44">
        <v>30</v>
      </c>
      <c r="E760" s="47">
        <v>9430</v>
      </c>
      <c r="F760" s="48">
        <f t="shared" ca="1" si="31"/>
        <v>282900</v>
      </c>
      <c r="G760" s="51"/>
      <c r="H760" s="51"/>
      <c r="I760" s="51"/>
      <c r="J760" s="51"/>
    </row>
    <row r="761" spans="1:10" s="33" customFormat="1" ht="14.1" customHeight="1" x14ac:dyDescent="0.2">
      <c r="A761" s="51"/>
      <c r="B761" s="51"/>
      <c r="C761" s="51"/>
      <c r="D761" s="51"/>
      <c r="E761" s="49" t="s">
        <v>47</v>
      </c>
      <c r="F761" s="50">
        <f ca="1">SUM(Table331[MONTO TOTAL ESTIMADO])</f>
        <v>2665596.5</v>
      </c>
      <c r="G761" s="51"/>
      <c r="H761" s="51" t="str">
        <f>C747</f>
        <v>Bienes</v>
      </c>
      <c r="I761" s="51" t="str">
        <f>E747</f>
        <v>No</v>
      </c>
      <c r="J761" s="51" t="str">
        <f>D747</f>
        <v>Comparacion de Precios</v>
      </c>
    </row>
    <row r="762" spans="1:10" s="33" customFormat="1" ht="14.1" customHeight="1" thickBot="1" x14ac:dyDescent="0.3"/>
    <row r="763" spans="1:10" s="33" customFormat="1" ht="33.75" customHeight="1" thickBot="1" x14ac:dyDescent="0.25">
      <c r="A763" s="34" t="s">
        <v>18</v>
      </c>
      <c r="B763" s="34" t="s">
        <v>19</v>
      </c>
      <c r="C763" s="34" t="s">
        <v>20</v>
      </c>
      <c r="D763" s="34" t="s">
        <v>21</v>
      </c>
      <c r="E763" s="34" t="s">
        <v>22</v>
      </c>
      <c r="F763" s="34" t="s">
        <v>23</v>
      </c>
      <c r="G763" s="51"/>
      <c r="H763" s="51"/>
      <c r="I763" s="51"/>
      <c r="J763" s="51"/>
    </row>
    <row r="764" spans="1:10" s="33" customFormat="1" ht="13.5" customHeight="1" thickBot="1" x14ac:dyDescent="0.25">
      <c r="A764" s="35" t="s">
        <v>91</v>
      </c>
      <c r="B764" s="35" t="s">
        <v>92</v>
      </c>
      <c r="C764" s="35" t="s">
        <v>50</v>
      </c>
      <c r="D764" s="35" t="s">
        <v>77</v>
      </c>
      <c r="E764" s="35" t="s">
        <v>54</v>
      </c>
      <c r="F764" s="35"/>
      <c r="G764" s="51"/>
      <c r="H764" s="51"/>
      <c r="I764" s="51"/>
      <c r="J764" s="51"/>
    </row>
    <row r="765" spans="1:10" s="33" customFormat="1" ht="14.1" customHeight="1" thickBot="1" x14ac:dyDescent="0.25">
      <c r="A765" s="36" t="s">
        <v>29</v>
      </c>
      <c r="B765" s="37" t="s">
        <v>30</v>
      </c>
      <c r="C765" s="52">
        <v>44963</v>
      </c>
      <c r="D765" s="36" t="s">
        <v>31</v>
      </c>
      <c r="E765" s="37" t="s">
        <v>32</v>
      </c>
      <c r="F765" s="35" t="s">
        <v>33</v>
      </c>
      <c r="G765" s="51"/>
      <c r="H765" s="51"/>
      <c r="I765" s="51"/>
      <c r="J765" s="51"/>
    </row>
    <row r="766" spans="1:10" s="33" customFormat="1" ht="14.1" customHeight="1" thickBot="1" x14ac:dyDescent="0.25">
      <c r="A766" s="41"/>
      <c r="B766" s="37" t="s">
        <v>34</v>
      </c>
      <c r="C766" s="53">
        <f>IF(C765="","",IF(AND(MONTH(C765)&gt;=1,MONTH(C765)&lt;=3),1,IF(AND(MONTH(C765)&gt;=4,MONTH(C765)&lt;=6),2,IF(AND(MONTH(C765)&gt;=7,MONTH(C765)&lt;=9),3,4))))</f>
        <v>1</v>
      </c>
      <c r="D766" s="41"/>
      <c r="E766" s="37" t="s">
        <v>35</v>
      </c>
      <c r="F766" s="35" t="s">
        <v>36</v>
      </c>
      <c r="G766" s="51"/>
      <c r="H766" s="51"/>
      <c r="I766" s="51"/>
      <c r="J766" s="51"/>
    </row>
    <row r="767" spans="1:10" s="33" customFormat="1" ht="14.1" customHeight="1" thickBot="1" x14ac:dyDescent="0.25">
      <c r="A767" s="41"/>
      <c r="B767" s="37" t="s">
        <v>37</v>
      </c>
      <c r="C767" s="52">
        <v>44963</v>
      </c>
      <c r="D767" s="41"/>
      <c r="E767" s="37" t="s">
        <v>38</v>
      </c>
      <c r="F767" s="35" t="s">
        <v>36</v>
      </c>
      <c r="G767" s="51"/>
      <c r="H767" s="51"/>
      <c r="I767" s="51"/>
      <c r="J767" s="51"/>
    </row>
    <row r="768" spans="1:10" s="33" customFormat="1" ht="14.1" customHeight="1" thickBot="1" x14ac:dyDescent="0.25">
      <c r="A768" s="41"/>
      <c r="B768" s="37" t="s">
        <v>34</v>
      </c>
      <c r="C768" s="53">
        <f>IF(C767="","",IF(AND(MONTH(C767)&gt;=1,MONTH(C767)&lt;=3),1,IF(AND(MONTH(C767)&gt;=4,MONTH(C767)&lt;=6),2,IF(AND(MONTH(C767)&gt;=7,MONTH(C767)&lt;=9),3,4))))</f>
        <v>1</v>
      </c>
      <c r="D768" s="41"/>
      <c r="E768" s="37" t="s">
        <v>39</v>
      </c>
      <c r="F768" s="35" t="s">
        <v>36</v>
      </c>
      <c r="G768" s="51"/>
      <c r="H768" s="51"/>
      <c r="I768" s="51"/>
      <c r="J768" s="51"/>
    </row>
    <row r="769" spans="1:10" s="33" customFormat="1" ht="14.1" customHeight="1" thickBot="1" x14ac:dyDescent="0.25">
      <c r="A769" s="51"/>
      <c r="B769" s="51"/>
      <c r="C769" s="51"/>
      <c r="D769" s="51"/>
      <c r="E769" s="51"/>
      <c r="F769" s="51"/>
      <c r="G769" s="51"/>
      <c r="H769" s="51"/>
      <c r="I769" s="51"/>
      <c r="J769" s="51"/>
    </row>
    <row r="770" spans="1:10" s="33" customFormat="1" ht="14.1" customHeight="1" thickBot="1" x14ac:dyDescent="0.25">
      <c r="A770" s="43" t="s">
        <v>40</v>
      </c>
      <c r="B770" s="43" t="s">
        <v>41</v>
      </c>
      <c r="C770" s="43" t="s">
        <v>42</v>
      </c>
      <c r="D770" s="43" t="s">
        <v>43</v>
      </c>
      <c r="E770" s="43" t="s">
        <v>44</v>
      </c>
      <c r="F770" s="43" t="s">
        <v>45</v>
      </c>
      <c r="G770" s="51"/>
      <c r="H770" s="51"/>
      <c r="I770" s="51"/>
      <c r="J770" s="51"/>
    </row>
    <row r="771" spans="1:10" s="33" customFormat="1" ht="13.5" customHeight="1" x14ac:dyDescent="0.2">
      <c r="A771" s="44">
        <v>55101519</v>
      </c>
      <c r="B771" s="45" t="str">
        <f ca="1">IFERROR(INDEX(UNSPSCDes,MATCH(INDIRECT(ADDRESS(ROW(),COLUMN()-1,4)),UNSPSCCode,0)),"")</f>
        <v>Publicaciones periódicas</v>
      </c>
      <c r="C771" s="44" t="s">
        <v>46</v>
      </c>
      <c r="D771" s="44">
        <v>2</v>
      </c>
      <c r="E771" s="47">
        <v>100000</v>
      </c>
      <c r="F771" s="48">
        <f ca="1">INDIRECT(ADDRESS(ROW(),COLUMN()-2,4))*INDIRECT(ADDRESS(ROW(),COLUMN()-1,4))</f>
        <v>200000</v>
      </c>
      <c r="G771" s="51"/>
      <c r="H771" s="51"/>
      <c r="I771" s="51"/>
      <c r="J771" s="51"/>
    </row>
    <row r="772" spans="1:10" s="33" customFormat="1" ht="14.1" customHeight="1" x14ac:dyDescent="0.2">
      <c r="A772" s="51"/>
      <c r="B772" s="51"/>
      <c r="C772" s="51"/>
      <c r="D772" s="51"/>
      <c r="E772" s="49" t="s">
        <v>47</v>
      </c>
      <c r="F772" s="50">
        <f ca="1">SUM(Table332[MONTO TOTAL ESTIMADO])</f>
        <v>200000</v>
      </c>
      <c r="G772" s="51"/>
      <c r="H772" s="51" t="str">
        <f>C764</f>
        <v>Servicios</v>
      </c>
      <c r="I772" s="51" t="str">
        <f>E764</f>
        <v>Sí</v>
      </c>
      <c r="J772" s="51" t="str">
        <f>D764</f>
        <v>Compras por debajo del Umbral</v>
      </c>
    </row>
    <row r="773" spans="1:10" s="33" customFormat="1" ht="14.1" customHeight="1" thickBot="1" x14ac:dyDescent="0.3"/>
    <row r="774" spans="1:10" s="33" customFormat="1" ht="33.75" customHeight="1" thickBot="1" x14ac:dyDescent="0.25">
      <c r="A774" s="34" t="s">
        <v>18</v>
      </c>
      <c r="B774" s="34" t="s">
        <v>19</v>
      </c>
      <c r="C774" s="34" t="s">
        <v>20</v>
      </c>
      <c r="D774" s="34" t="s">
        <v>21</v>
      </c>
      <c r="E774" s="34" t="s">
        <v>22</v>
      </c>
      <c r="F774" s="34" t="s">
        <v>23</v>
      </c>
      <c r="G774" s="51"/>
      <c r="H774" s="51"/>
      <c r="I774" s="51"/>
      <c r="J774" s="51"/>
    </row>
    <row r="775" spans="1:10" s="33" customFormat="1" ht="13.5" customHeight="1" thickBot="1" x14ac:dyDescent="0.25">
      <c r="A775" s="35" t="s">
        <v>93</v>
      </c>
      <c r="B775" s="35" t="s">
        <v>57</v>
      </c>
      <c r="C775" s="35" t="s">
        <v>50</v>
      </c>
      <c r="D775" s="35" t="s">
        <v>77</v>
      </c>
      <c r="E775" s="35" t="s">
        <v>54</v>
      </c>
      <c r="F775" s="35"/>
      <c r="G775" s="51"/>
      <c r="H775" s="51"/>
      <c r="I775" s="51"/>
      <c r="J775" s="51"/>
    </row>
    <row r="776" spans="1:10" s="33" customFormat="1" ht="14.1" customHeight="1" thickBot="1" x14ac:dyDescent="0.25">
      <c r="A776" s="36" t="s">
        <v>29</v>
      </c>
      <c r="B776" s="37" t="s">
        <v>30</v>
      </c>
      <c r="C776" s="52">
        <v>45250</v>
      </c>
      <c r="D776" s="36" t="s">
        <v>31</v>
      </c>
      <c r="E776" s="37" t="s">
        <v>32</v>
      </c>
      <c r="F776" s="35" t="s">
        <v>33</v>
      </c>
      <c r="G776" s="51"/>
      <c r="H776" s="51"/>
      <c r="I776" s="51"/>
      <c r="J776" s="51"/>
    </row>
    <row r="777" spans="1:10" s="33" customFormat="1" ht="14.1" customHeight="1" thickBot="1" x14ac:dyDescent="0.25">
      <c r="A777" s="41"/>
      <c r="B777" s="37" t="s">
        <v>34</v>
      </c>
      <c r="C777" s="53">
        <f>IF(C776="","",IF(AND(MONTH(C776)&gt;=1,MONTH(C776)&lt;=3),1,IF(AND(MONTH(C776)&gt;=4,MONTH(C776)&lt;=6),2,IF(AND(MONTH(C776)&gt;=7,MONTH(C776)&lt;=9),3,4))))</f>
        <v>4</v>
      </c>
      <c r="D777" s="41"/>
      <c r="E777" s="37" t="s">
        <v>35</v>
      </c>
      <c r="F777" s="35" t="s">
        <v>36</v>
      </c>
      <c r="G777" s="51"/>
      <c r="H777" s="51"/>
      <c r="I777" s="51"/>
      <c r="J777" s="51"/>
    </row>
    <row r="778" spans="1:10" s="33" customFormat="1" ht="14.1" customHeight="1" thickBot="1" x14ac:dyDescent="0.25">
      <c r="A778" s="41"/>
      <c r="B778" s="37" t="s">
        <v>37</v>
      </c>
      <c r="C778" s="52">
        <v>45250</v>
      </c>
      <c r="D778" s="41"/>
      <c r="E778" s="37" t="s">
        <v>38</v>
      </c>
      <c r="F778" s="35" t="s">
        <v>36</v>
      </c>
      <c r="G778" s="51"/>
      <c r="H778" s="51"/>
      <c r="I778" s="51"/>
      <c r="J778" s="51"/>
    </row>
    <row r="779" spans="1:10" s="33" customFormat="1" ht="14.1" customHeight="1" thickBot="1" x14ac:dyDescent="0.25">
      <c r="A779" s="41"/>
      <c r="B779" s="37" t="s">
        <v>34</v>
      </c>
      <c r="C779" s="53">
        <f>IF(C778="","",IF(AND(MONTH(C778)&gt;=1,MONTH(C778)&lt;=3),1,IF(AND(MONTH(C778)&gt;=4,MONTH(C778)&lt;=6),2,IF(AND(MONTH(C778)&gt;=7,MONTH(C778)&lt;=9),3,4))))</f>
        <v>4</v>
      </c>
      <c r="D779" s="41"/>
      <c r="E779" s="37" t="s">
        <v>39</v>
      </c>
      <c r="F779" s="35" t="s">
        <v>36</v>
      </c>
      <c r="G779" s="51"/>
      <c r="H779" s="51"/>
      <c r="I779" s="51"/>
      <c r="J779" s="51"/>
    </row>
    <row r="780" spans="1:10" s="33" customFormat="1" ht="14.1" customHeight="1" thickBot="1" x14ac:dyDescent="0.25">
      <c r="A780" s="51"/>
      <c r="B780" s="51"/>
      <c r="C780" s="51"/>
      <c r="D780" s="51"/>
      <c r="E780" s="51"/>
      <c r="F780" s="51"/>
      <c r="G780" s="51"/>
      <c r="H780" s="51"/>
      <c r="I780" s="51"/>
      <c r="J780" s="51"/>
    </row>
    <row r="781" spans="1:10" s="33" customFormat="1" ht="14.1" customHeight="1" thickBot="1" x14ac:dyDescent="0.25">
      <c r="A781" s="43" t="s">
        <v>40</v>
      </c>
      <c r="B781" s="43" t="s">
        <v>41</v>
      </c>
      <c r="C781" s="43" t="s">
        <v>42</v>
      </c>
      <c r="D781" s="43" t="s">
        <v>43</v>
      </c>
      <c r="E781" s="43" t="s">
        <v>44</v>
      </c>
      <c r="F781" s="43" t="s">
        <v>45</v>
      </c>
      <c r="G781" s="51"/>
      <c r="H781" s="51"/>
      <c r="I781" s="51"/>
      <c r="J781" s="51"/>
    </row>
    <row r="782" spans="1:10" s="33" customFormat="1" ht="13.5" customHeight="1" x14ac:dyDescent="0.2">
      <c r="A782" s="44">
        <v>55101519</v>
      </c>
      <c r="B782" s="45" t="str">
        <f ca="1">IFERROR(INDEX(UNSPSCDes,MATCH(INDIRECT(ADDRESS(ROW(),COLUMN()-1,4)),UNSPSCCode,0)),"")</f>
        <v>Publicaciones periódicas</v>
      </c>
      <c r="C782" s="44" t="s">
        <v>46</v>
      </c>
      <c r="D782" s="44">
        <v>2</v>
      </c>
      <c r="E782" s="47">
        <v>100000</v>
      </c>
      <c r="F782" s="48">
        <f ca="1">INDIRECT(ADDRESS(ROW(),COLUMN()-2,4))*INDIRECT(ADDRESS(ROW(),COLUMN()-1,4))</f>
        <v>200000</v>
      </c>
      <c r="G782" s="51"/>
      <c r="H782" s="51"/>
      <c r="I782" s="51"/>
      <c r="J782" s="51"/>
    </row>
    <row r="783" spans="1:10" s="33" customFormat="1" ht="14.1" customHeight="1" x14ac:dyDescent="0.2">
      <c r="A783" s="51"/>
      <c r="B783" s="51"/>
      <c r="C783" s="51"/>
      <c r="D783" s="51"/>
      <c r="E783" s="49" t="s">
        <v>47</v>
      </c>
      <c r="F783" s="50">
        <f ca="1">SUM(Table333[MONTO TOTAL ESTIMADO])</f>
        <v>200000</v>
      </c>
      <c r="G783" s="51"/>
      <c r="H783" s="51" t="str">
        <f>C775</f>
        <v>Servicios</v>
      </c>
      <c r="I783" s="51" t="str">
        <f>E775</f>
        <v>Sí</v>
      </c>
      <c r="J783" s="51" t="str">
        <f>D775</f>
        <v>Compras por debajo del Umbral</v>
      </c>
    </row>
    <row r="784" spans="1:10" s="33" customFormat="1" ht="14.1" customHeight="1" thickBot="1" x14ac:dyDescent="0.3"/>
    <row r="785" spans="1:10" s="33" customFormat="1" ht="33.75" customHeight="1" thickBot="1" x14ac:dyDescent="0.25">
      <c r="A785" s="34" t="s">
        <v>18</v>
      </c>
      <c r="B785" s="34" t="s">
        <v>19</v>
      </c>
      <c r="C785" s="34" t="s">
        <v>20</v>
      </c>
      <c r="D785" s="34" t="s">
        <v>21</v>
      </c>
      <c r="E785" s="34" t="s">
        <v>22</v>
      </c>
      <c r="F785" s="34" t="s">
        <v>23</v>
      </c>
      <c r="G785" s="51"/>
      <c r="H785" s="51"/>
      <c r="I785" s="51"/>
      <c r="J785" s="51"/>
    </row>
    <row r="786" spans="1:10" s="33" customFormat="1" ht="13.5" customHeight="1" thickBot="1" x14ac:dyDescent="0.25">
      <c r="A786" s="35" t="s">
        <v>94</v>
      </c>
      <c r="B786" s="35" t="s">
        <v>57</v>
      </c>
      <c r="C786" s="35" t="s">
        <v>26</v>
      </c>
      <c r="D786" s="35" t="s">
        <v>77</v>
      </c>
      <c r="E786" s="35" t="s">
        <v>54</v>
      </c>
      <c r="F786" s="35"/>
      <c r="G786" s="51"/>
      <c r="H786" s="51"/>
      <c r="I786" s="51"/>
      <c r="J786" s="51"/>
    </row>
    <row r="787" spans="1:10" s="33" customFormat="1" ht="14.1" customHeight="1" thickBot="1" x14ac:dyDescent="0.25">
      <c r="A787" s="36" t="s">
        <v>29</v>
      </c>
      <c r="B787" s="37" t="s">
        <v>30</v>
      </c>
      <c r="C787" s="52">
        <v>45036</v>
      </c>
      <c r="D787" s="36" t="s">
        <v>31</v>
      </c>
      <c r="E787" s="37" t="s">
        <v>32</v>
      </c>
      <c r="F787" s="35" t="s">
        <v>33</v>
      </c>
      <c r="G787" s="51"/>
      <c r="H787" s="51"/>
      <c r="I787" s="51"/>
      <c r="J787" s="51"/>
    </row>
    <row r="788" spans="1:10" s="33" customFormat="1" ht="14.1" customHeight="1" thickBot="1" x14ac:dyDescent="0.25">
      <c r="A788" s="41"/>
      <c r="B788" s="37" t="s">
        <v>34</v>
      </c>
      <c r="C788" s="53">
        <f>IF(C787="","",IF(AND(MONTH(C787)&gt;=1,MONTH(C787)&lt;=3),1,IF(AND(MONTH(C787)&gt;=4,MONTH(C787)&lt;=6),2,IF(AND(MONTH(C787)&gt;=7,MONTH(C787)&lt;=9),3,4))))</f>
        <v>2</v>
      </c>
      <c r="D788" s="41"/>
      <c r="E788" s="37" t="s">
        <v>35</v>
      </c>
      <c r="F788" s="35" t="s">
        <v>36</v>
      </c>
      <c r="G788" s="51"/>
      <c r="H788" s="51"/>
      <c r="I788" s="51"/>
      <c r="J788" s="51"/>
    </row>
    <row r="789" spans="1:10" s="33" customFormat="1" ht="14.1" customHeight="1" thickBot="1" x14ac:dyDescent="0.25">
      <c r="A789" s="41"/>
      <c r="B789" s="37" t="s">
        <v>37</v>
      </c>
      <c r="C789" s="52">
        <v>45037</v>
      </c>
      <c r="D789" s="41"/>
      <c r="E789" s="37" t="s">
        <v>38</v>
      </c>
      <c r="F789" s="35" t="s">
        <v>36</v>
      </c>
      <c r="G789" s="51"/>
      <c r="H789" s="51"/>
      <c r="I789" s="51"/>
      <c r="J789" s="51"/>
    </row>
    <row r="790" spans="1:10" s="33" customFormat="1" ht="14.1" customHeight="1" thickBot="1" x14ac:dyDescent="0.25">
      <c r="A790" s="41"/>
      <c r="B790" s="37" t="s">
        <v>34</v>
      </c>
      <c r="C790" s="53">
        <f>IF(C789="","",IF(AND(MONTH(C789)&gt;=1,MONTH(C789)&lt;=3),1,IF(AND(MONTH(C789)&gt;=4,MONTH(C789)&lt;=6),2,IF(AND(MONTH(C789)&gt;=7,MONTH(C789)&lt;=9),3,4))))</f>
        <v>2</v>
      </c>
      <c r="D790" s="41"/>
      <c r="E790" s="37" t="s">
        <v>39</v>
      </c>
      <c r="F790" s="35" t="s">
        <v>36</v>
      </c>
      <c r="G790" s="51"/>
      <c r="H790" s="51"/>
      <c r="I790" s="51"/>
      <c r="J790" s="51"/>
    </row>
    <row r="791" spans="1:10" s="33" customFormat="1" ht="14.1" customHeight="1" thickBot="1" x14ac:dyDescent="0.25">
      <c r="A791" s="51"/>
      <c r="B791" s="51"/>
      <c r="C791" s="51"/>
      <c r="D791" s="51"/>
      <c r="E791" s="51"/>
      <c r="F791" s="51"/>
      <c r="G791" s="51"/>
      <c r="H791" s="51"/>
      <c r="I791" s="51"/>
      <c r="J791" s="51"/>
    </row>
    <row r="792" spans="1:10" s="33" customFormat="1" ht="14.1" customHeight="1" thickBot="1" x14ac:dyDescent="0.25">
      <c r="A792" s="43" t="s">
        <v>40</v>
      </c>
      <c r="B792" s="43" t="s">
        <v>41</v>
      </c>
      <c r="C792" s="43" t="s">
        <v>42</v>
      </c>
      <c r="D792" s="43" t="s">
        <v>43</v>
      </c>
      <c r="E792" s="43" t="s">
        <v>44</v>
      </c>
      <c r="F792" s="43" t="s">
        <v>45</v>
      </c>
      <c r="G792" s="51"/>
      <c r="H792" s="51"/>
      <c r="I792" s="51"/>
      <c r="J792" s="51"/>
    </row>
    <row r="793" spans="1:10" s="33" customFormat="1" ht="13.5" customHeight="1" x14ac:dyDescent="0.2">
      <c r="A793" s="44">
        <v>60101606</v>
      </c>
      <c r="B793" s="45" t="str">
        <f ca="1">IFERROR(INDEX(UNSPSCDes,MATCH(INDIRECT(ADDRESS(ROW(),COLUMN()-1,4)),UNSPSCCode,0)),"")</f>
        <v>Diplomas</v>
      </c>
      <c r="C793" s="44" t="s">
        <v>46</v>
      </c>
      <c r="D793" s="44">
        <v>250</v>
      </c>
      <c r="E793" s="47">
        <v>275</v>
      </c>
      <c r="F793" s="48">
        <f ca="1">INDIRECT(ADDRESS(ROW(),COLUMN()-2,4))*INDIRECT(ADDRESS(ROW(),COLUMN()-1,4))</f>
        <v>68750</v>
      </c>
      <c r="G793" s="51"/>
      <c r="H793" s="51"/>
      <c r="I793" s="51"/>
      <c r="J793" s="51"/>
    </row>
    <row r="794" spans="1:10" s="33" customFormat="1" ht="13.5" customHeight="1" x14ac:dyDescent="0.2">
      <c r="A794" s="44">
        <v>82121503</v>
      </c>
      <c r="B794" s="45" t="str">
        <f ca="1">IFERROR(INDEX(UNSPSCDes,MATCH(INDIRECT(ADDRESS(ROW(),COLUMN()-1,4)),UNSPSCCode,0)),"")</f>
        <v>Impresión digital</v>
      </c>
      <c r="C794" s="44" t="s">
        <v>46</v>
      </c>
      <c r="D794" s="44">
        <v>100</v>
      </c>
      <c r="E794" s="47">
        <v>750</v>
      </c>
      <c r="F794" s="48">
        <f ca="1">INDIRECT(ADDRESS(ROW(),COLUMN()-2,4))*INDIRECT(ADDRESS(ROW(),COLUMN()-1,4))</f>
        <v>75000</v>
      </c>
      <c r="G794" s="51"/>
      <c r="H794" s="51"/>
      <c r="I794" s="51"/>
      <c r="J794" s="51"/>
    </row>
    <row r="795" spans="1:10" s="33" customFormat="1" ht="13.5" customHeight="1" x14ac:dyDescent="0.2">
      <c r="A795" s="44">
        <v>82121503</v>
      </c>
      <c r="B795" s="45" t="str">
        <f ca="1">IFERROR(INDEX(UNSPSCDes,MATCH(INDIRECT(ADDRESS(ROW(),COLUMN()-1,4)),UNSPSCCode,0)),"")</f>
        <v>Impresión digital</v>
      </c>
      <c r="C795" s="44" t="s">
        <v>46</v>
      </c>
      <c r="D795" s="44">
        <v>50</v>
      </c>
      <c r="E795" s="47">
        <v>550</v>
      </c>
      <c r="F795" s="48">
        <f ca="1">INDIRECT(ADDRESS(ROW(),COLUMN()-2,4))*INDIRECT(ADDRESS(ROW(),COLUMN()-1,4))</f>
        <v>27500</v>
      </c>
      <c r="G795" s="51"/>
      <c r="H795" s="51"/>
      <c r="I795" s="51"/>
      <c r="J795" s="51"/>
    </row>
    <row r="796" spans="1:10" s="33" customFormat="1" ht="13.5" customHeight="1" x14ac:dyDescent="0.2">
      <c r="A796" s="44">
        <v>82121503</v>
      </c>
      <c r="B796" s="45" t="str">
        <f ca="1">IFERROR(INDEX(UNSPSCDes,MATCH(INDIRECT(ADDRESS(ROW(),COLUMN()-1,4)),UNSPSCCode,0)),"")</f>
        <v>Impresión digital</v>
      </c>
      <c r="C796" s="44" t="s">
        <v>46</v>
      </c>
      <c r="D796" s="44">
        <v>30</v>
      </c>
      <c r="E796" s="47">
        <v>650</v>
      </c>
      <c r="F796" s="48">
        <f ca="1">INDIRECT(ADDRESS(ROW(),COLUMN()-2,4))*INDIRECT(ADDRESS(ROW(),COLUMN()-1,4))</f>
        <v>19500</v>
      </c>
      <c r="G796" s="51"/>
      <c r="H796" s="51"/>
      <c r="I796" s="51"/>
      <c r="J796" s="51"/>
    </row>
    <row r="797" spans="1:10" s="33" customFormat="1" ht="14.1" customHeight="1" x14ac:dyDescent="0.2">
      <c r="A797" s="51"/>
      <c r="B797" s="51"/>
      <c r="C797" s="51"/>
      <c r="D797" s="51"/>
      <c r="E797" s="49" t="s">
        <v>47</v>
      </c>
      <c r="F797" s="50">
        <f ca="1">SUM(Table334[MONTO TOTAL ESTIMADO])</f>
        <v>190750</v>
      </c>
      <c r="G797" s="51"/>
      <c r="H797" s="51" t="str">
        <f>C786</f>
        <v>Bienes</v>
      </c>
      <c r="I797" s="51" t="str">
        <f>E786</f>
        <v>Sí</v>
      </c>
      <c r="J797" s="51" t="str">
        <f>D786</f>
        <v>Compras por debajo del Umbral</v>
      </c>
    </row>
    <row r="798" spans="1:10" s="33" customFormat="1" ht="14.1" customHeight="1" thickBot="1" x14ac:dyDescent="0.3"/>
    <row r="799" spans="1:10" s="33" customFormat="1" ht="33.75" customHeight="1" thickBot="1" x14ac:dyDescent="0.25">
      <c r="A799" s="34" t="s">
        <v>18</v>
      </c>
      <c r="B799" s="34" t="s">
        <v>19</v>
      </c>
      <c r="C799" s="34" t="s">
        <v>20</v>
      </c>
      <c r="D799" s="34" t="s">
        <v>21</v>
      </c>
      <c r="E799" s="34" t="s">
        <v>22</v>
      </c>
      <c r="F799" s="34" t="s">
        <v>23</v>
      </c>
      <c r="G799" s="51"/>
      <c r="H799" s="51"/>
      <c r="I799" s="51"/>
      <c r="J799" s="51"/>
    </row>
    <row r="800" spans="1:10" s="33" customFormat="1" ht="13.5" customHeight="1" thickBot="1" x14ac:dyDescent="0.25">
      <c r="A800" s="35" t="s">
        <v>94</v>
      </c>
      <c r="B800" s="35" t="s">
        <v>57</v>
      </c>
      <c r="C800" s="35" t="s">
        <v>26</v>
      </c>
      <c r="D800" s="35" t="s">
        <v>77</v>
      </c>
      <c r="E800" s="35" t="s">
        <v>54</v>
      </c>
      <c r="F800" s="35"/>
      <c r="G800" s="51"/>
      <c r="H800" s="51"/>
      <c r="I800" s="51"/>
      <c r="J800" s="51"/>
    </row>
    <row r="801" spans="1:10" s="33" customFormat="1" ht="14.1" customHeight="1" thickBot="1" x14ac:dyDescent="0.25">
      <c r="A801" s="36" t="s">
        <v>29</v>
      </c>
      <c r="B801" s="37" t="s">
        <v>30</v>
      </c>
      <c r="C801" s="52">
        <v>45219</v>
      </c>
      <c r="D801" s="36" t="s">
        <v>31</v>
      </c>
      <c r="E801" s="37" t="s">
        <v>32</v>
      </c>
      <c r="F801" s="35" t="s">
        <v>33</v>
      </c>
      <c r="G801" s="51"/>
      <c r="H801" s="51"/>
      <c r="I801" s="51"/>
      <c r="J801" s="51"/>
    </row>
    <row r="802" spans="1:10" s="33" customFormat="1" ht="14.1" customHeight="1" thickBot="1" x14ac:dyDescent="0.25">
      <c r="A802" s="41"/>
      <c r="B802" s="37" t="s">
        <v>34</v>
      </c>
      <c r="C802" s="53">
        <f>IF(C801="","",IF(AND(MONTH(C801)&gt;=1,MONTH(C801)&lt;=3),1,IF(AND(MONTH(C801)&gt;=4,MONTH(C801)&lt;=6),2,IF(AND(MONTH(C801)&gt;=7,MONTH(C801)&lt;=9),3,4))))</f>
        <v>4</v>
      </c>
      <c r="D802" s="41"/>
      <c r="E802" s="37" t="s">
        <v>35</v>
      </c>
      <c r="F802" s="35" t="s">
        <v>36</v>
      </c>
      <c r="G802" s="51"/>
      <c r="H802" s="51"/>
      <c r="I802" s="51"/>
      <c r="J802" s="51"/>
    </row>
    <row r="803" spans="1:10" s="33" customFormat="1" ht="14.1" customHeight="1" thickBot="1" x14ac:dyDescent="0.25">
      <c r="A803" s="41"/>
      <c r="B803" s="37" t="s">
        <v>37</v>
      </c>
      <c r="C803" s="52">
        <v>45219</v>
      </c>
      <c r="D803" s="41"/>
      <c r="E803" s="37" t="s">
        <v>38</v>
      </c>
      <c r="F803" s="35" t="s">
        <v>36</v>
      </c>
      <c r="G803" s="51"/>
      <c r="H803" s="51"/>
      <c r="I803" s="51"/>
      <c r="J803" s="51"/>
    </row>
    <row r="804" spans="1:10" s="33" customFormat="1" ht="14.1" customHeight="1" thickBot="1" x14ac:dyDescent="0.25">
      <c r="A804" s="41"/>
      <c r="B804" s="37" t="s">
        <v>34</v>
      </c>
      <c r="C804" s="53">
        <f>IF(C803="","",IF(AND(MONTH(C803)&gt;=1,MONTH(C803)&lt;=3),1,IF(AND(MONTH(C803)&gt;=4,MONTH(C803)&lt;=6),2,IF(AND(MONTH(C803)&gt;=7,MONTH(C803)&lt;=9),3,4))))</f>
        <v>4</v>
      </c>
      <c r="D804" s="41"/>
      <c r="E804" s="37" t="s">
        <v>39</v>
      </c>
      <c r="F804" s="35" t="s">
        <v>36</v>
      </c>
      <c r="G804" s="51"/>
      <c r="H804" s="51"/>
      <c r="I804" s="51"/>
      <c r="J804" s="51"/>
    </row>
    <row r="805" spans="1:10" s="33" customFormat="1" ht="14.1" customHeight="1" thickBot="1" x14ac:dyDescent="0.25">
      <c r="A805" s="51"/>
      <c r="B805" s="51"/>
      <c r="C805" s="51"/>
      <c r="D805" s="51"/>
      <c r="E805" s="51"/>
      <c r="F805" s="51"/>
      <c r="G805" s="51"/>
      <c r="H805" s="51"/>
      <c r="I805" s="51"/>
      <c r="J805" s="51"/>
    </row>
    <row r="806" spans="1:10" s="33" customFormat="1" ht="14.1" customHeight="1" thickBot="1" x14ac:dyDescent="0.25">
      <c r="A806" s="43" t="s">
        <v>40</v>
      </c>
      <c r="B806" s="43" t="s">
        <v>41</v>
      </c>
      <c r="C806" s="43" t="s">
        <v>42</v>
      </c>
      <c r="D806" s="43" t="s">
        <v>43</v>
      </c>
      <c r="E806" s="43" t="s">
        <v>44</v>
      </c>
      <c r="F806" s="43" t="s">
        <v>45</v>
      </c>
      <c r="G806" s="51"/>
      <c r="H806" s="51"/>
      <c r="I806" s="51"/>
      <c r="J806" s="51"/>
    </row>
    <row r="807" spans="1:10" s="33" customFormat="1" ht="14.1" customHeight="1" x14ac:dyDescent="0.2">
      <c r="A807" s="44">
        <v>60101606</v>
      </c>
      <c r="B807" s="45" t="str">
        <f ca="1">IFERROR(INDEX(UNSPSCDes,MATCH(INDIRECT(ADDRESS(ROW(),COLUMN()-1,4)),UNSPSCCode,0)),"")</f>
        <v>Diplomas</v>
      </c>
      <c r="C807" s="44" t="s">
        <v>46</v>
      </c>
      <c r="D807" s="44">
        <v>250</v>
      </c>
      <c r="E807" s="47">
        <v>275</v>
      </c>
      <c r="F807" s="48">
        <f ca="1">INDIRECT(ADDRESS(ROW(),COLUMN()-2,4))*INDIRECT(ADDRESS(ROW(),COLUMN()-1,4))</f>
        <v>68750</v>
      </c>
      <c r="G807" s="51"/>
      <c r="H807" s="51"/>
      <c r="I807" s="51"/>
      <c r="J807" s="51"/>
    </row>
    <row r="808" spans="1:10" s="33" customFormat="1" ht="13.5" customHeight="1" x14ac:dyDescent="0.2">
      <c r="A808" s="44">
        <v>82121503</v>
      </c>
      <c r="B808" s="45" t="str">
        <f ca="1">IFERROR(INDEX(UNSPSCDes,MATCH(INDIRECT(ADDRESS(ROW(),COLUMN()-1,4)),UNSPSCCode,0)),"")</f>
        <v>Impresión digital</v>
      </c>
      <c r="C808" s="44" t="s">
        <v>46</v>
      </c>
      <c r="D808" s="44">
        <v>100</v>
      </c>
      <c r="E808" s="47">
        <v>750</v>
      </c>
      <c r="F808" s="48">
        <f ca="1">INDIRECT(ADDRESS(ROW(),COLUMN()-2,4))*INDIRECT(ADDRESS(ROW(),COLUMN()-1,4))</f>
        <v>75000</v>
      </c>
      <c r="G808" s="51"/>
      <c r="H808" s="51"/>
      <c r="I808" s="51"/>
      <c r="J808" s="51"/>
    </row>
    <row r="809" spans="1:10" s="33" customFormat="1" ht="13.5" customHeight="1" x14ac:dyDescent="0.2">
      <c r="A809" s="44">
        <v>82121503</v>
      </c>
      <c r="B809" s="45" t="str">
        <f ca="1">IFERROR(INDEX(UNSPSCDes,MATCH(INDIRECT(ADDRESS(ROW(),COLUMN()-1,4)),UNSPSCCode,0)),"")</f>
        <v>Impresión digital</v>
      </c>
      <c r="C809" s="44" t="s">
        <v>46</v>
      </c>
      <c r="D809" s="44">
        <v>50</v>
      </c>
      <c r="E809" s="47">
        <v>550</v>
      </c>
      <c r="F809" s="48">
        <f ca="1">INDIRECT(ADDRESS(ROW(),COLUMN()-2,4))*INDIRECT(ADDRESS(ROW(),COLUMN()-1,4))</f>
        <v>27500</v>
      </c>
      <c r="G809" s="51"/>
      <c r="H809" s="51"/>
      <c r="I809" s="51"/>
      <c r="J809" s="51"/>
    </row>
    <row r="810" spans="1:10" s="33" customFormat="1" ht="13.5" customHeight="1" x14ac:dyDescent="0.2">
      <c r="A810" s="44">
        <v>82121503</v>
      </c>
      <c r="B810" s="45" t="str">
        <f ca="1">IFERROR(INDEX(UNSPSCDes,MATCH(INDIRECT(ADDRESS(ROW(),COLUMN()-1,4)),UNSPSCCode,0)),"")</f>
        <v>Impresión digital</v>
      </c>
      <c r="C810" s="44" t="s">
        <v>46</v>
      </c>
      <c r="D810" s="44">
        <v>30</v>
      </c>
      <c r="E810" s="47">
        <v>650</v>
      </c>
      <c r="F810" s="48">
        <f ca="1">INDIRECT(ADDRESS(ROW(),COLUMN()-2,4))*INDIRECT(ADDRESS(ROW(),COLUMN()-1,4))</f>
        <v>19500</v>
      </c>
      <c r="G810" s="51"/>
      <c r="H810" s="51"/>
      <c r="I810" s="51"/>
      <c r="J810" s="51"/>
    </row>
    <row r="811" spans="1:10" s="33" customFormat="1" ht="14.1" customHeight="1" x14ac:dyDescent="0.2">
      <c r="A811" s="51"/>
      <c r="B811" s="51"/>
      <c r="C811" s="51"/>
      <c r="D811" s="51"/>
      <c r="E811" s="49" t="s">
        <v>47</v>
      </c>
      <c r="F811" s="50">
        <f ca="1">SUM(Table335[MONTO TOTAL ESTIMADO])</f>
        <v>190750</v>
      </c>
      <c r="G811" s="51"/>
      <c r="H811" s="51" t="str">
        <f>C800</f>
        <v>Bienes</v>
      </c>
      <c r="I811" s="51" t="str">
        <f>E800</f>
        <v>Sí</v>
      </c>
      <c r="J811" s="51" t="str">
        <f>D800</f>
        <v>Compras por debajo del Umbral</v>
      </c>
    </row>
    <row r="812" spans="1:10" s="33" customFormat="1" ht="14.1" customHeight="1" thickBot="1" x14ac:dyDescent="0.3"/>
    <row r="813" spans="1:10" s="33" customFormat="1" ht="33.75" customHeight="1" thickBot="1" x14ac:dyDescent="0.25">
      <c r="A813" s="34" t="s">
        <v>18</v>
      </c>
      <c r="B813" s="34" t="s">
        <v>19</v>
      </c>
      <c r="C813" s="34" t="s">
        <v>20</v>
      </c>
      <c r="D813" s="34" t="s">
        <v>21</v>
      </c>
      <c r="E813" s="34" t="s">
        <v>22</v>
      </c>
      <c r="F813" s="34" t="s">
        <v>23</v>
      </c>
      <c r="G813" s="51"/>
      <c r="H813" s="51"/>
      <c r="I813" s="51"/>
      <c r="J813" s="51"/>
    </row>
    <row r="814" spans="1:10" s="33" customFormat="1" ht="13.5" customHeight="1" thickBot="1" x14ac:dyDescent="0.25">
      <c r="A814" s="35" t="s">
        <v>95</v>
      </c>
      <c r="B814" s="35" t="s">
        <v>57</v>
      </c>
      <c r="C814" s="35" t="s">
        <v>26</v>
      </c>
      <c r="D814" s="35" t="s">
        <v>58</v>
      </c>
      <c r="E814" s="35" t="s">
        <v>54</v>
      </c>
      <c r="F814" s="35"/>
      <c r="G814" s="51"/>
      <c r="H814" s="51"/>
      <c r="I814" s="51"/>
      <c r="J814" s="51"/>
    </row>
    <row r="815" spans="1:10" s="33" customFormat="1" ht="14.1" customHeight="1" thickBot="1" x14ac:dyDescent="0.25">
      <c r="A815" s="36" t="s">
        <v>29</v>
      </c>
      <c r="B815" s="37" t="s">
        <v>30</v>
      </c>
      <c r="C815" s="52">
        <v>45159</v>
      </c>
      <c r="D815" s="36" t="s">
        <v>31</v>
      </c>
      <c r="E815" s="37" t="s">
        <v>32</v>
      </c>
      <c r="F815" s="35" t="s">
        <v>33</v>
      </c>
      <c r="G815" s="51"/>
      <c r="H815" s="51"/>
      <c r="I815" s="51"/>
      <c r="J815" s="51"/>
    </row>
    <row r="816" spans="1:10" s="33" customFormat="1" ht="14.1" customHeight="1" thickBot="1" x14ac:dyDescent="0.25">
      <c r="A816" s="41"/>
      <c r="B816" s="37" t="s">
        <v>34</v>
      </c>
      <c r="C816" s="53">
        <f>IF(C815="","",IF(AND(MONTH(C815)&gt;=1,MONTH(C815)&lt;=3),1,IF(AND(MONTH(C815)&gt;=4,MONTH(C815)&lt;=6),2,IF(AND(MONTH(C815)&gt;=7,MONTH(C815)&lt;=9),3,4))))</f>
        <v>3</v>
      </c>
      <c r="D816" s="41"/>
      <c r="E816" s="37" t="s">
        <v>35</v>
      </c>
      <c r="F816" s="35" t="s">
        <v>36</v>
      </c>
      <c r="G816" s="51"/>
      <c r="H816" s="51"/>
      <c r="I816" s="51"/>
      <c r="J816" s="51"/>
    </row>
    <row r="817" spans="1:10" s="33" customFormat="1" ht="14.1" customHeight="1" thickBot="1" x14ac:dyDescent="0.25">
      <c r="A817" s="41"/>
      <c r="B817" s="37" t="s">
        <v>37</v>
      </c>
      <c r="C817" s="52">
        <v>45162</v>
      </c>
      <c r="D817" s="41"/>
      <c r="E817" s="37" t="s">
        <v>38</v>
      </c>
      <c r="F817" s="35" t="s">
        <v>36</v>
      </c>
      <c r="G817" s="51"/>
      <c r="H817" s="51"/>
      <c r="I817" s="51"/>
      <c r="J817" s="51"/>
    </row>
    <row r="818" spans="1:10" s="33" customFormat="1" ht="14.1" customHeight="1" thickBot="1" x14ac:dyDescent="0.25">
      <c r="A818" s="41"/>
      <c r="B818" s="37" t="s">
        <v>34</v>
      </c>
      <c r="C818" s="53">
        <f>IF(C817="","",IF(AND(MONTH(C817)&gt;=1,MONTH(C817)&lt;=3),1,IF(AND(MONTH(C817)&gt;=4,MONTH(C817)&lt;=6),2,IF(AND(MONTH(C817)&gt;=7,MONTH(C817)&lt;=9),3,4))))</f>
        <v>3</v>
      </c>
      <c r="D818" s="41"/>
      <c r="E818" s="37" t="s">
        <v>39</v>
      </c>
      <c r="F818" s="35" t="s">
        <v>36</v>
      </c>
      <c r="G818" s="51"/>
      <c r="H818" s="51"/>
      <c r="I818" s="51"/>
      <c r="J818" s="51"/>
    </row>
    <row r="819" spans="1:10" s="33" customFormat="1" ht="14.1" customHeight="1" thickBot="1" x14ac:dyDescent="0.25">
      <c r="A819" s="51"/>
      <c r="B819" s="51"/>
      <c r="C819" s="51"/>
      <c r="D819" s="51"/>
      <c r="E819" s="51"/>
      <c r="F819" s="51"/>
      <c r="G819" s="51"/>
      <c r="H819" s="51"/>
      <c r="I819" s="51"/>
      <c r="J819" s="51"/>
    </row>
    <row r="820" spans="1:10" s="33" customFormat="1" ht="14.1" customHeight="1" thickBot="1" x14ac:dyDescent="0.25">
      <c r="A820" s="43" t="s">
        <v>40</v>
      </c>
      <c r="B820" s="43" t="s">
        <v>41</v>
      </c>
      <c r="C820" s="43" t="s">
        <v>42</v>
      </c>
      <c r="D820" s="43" t="s">
        <v>43</v>
      </c>
      <c r="E820" s="43" t="s">
        <v>44</v>
      </c>
      <c r="F820" s="43" t="s">
        <v>45</v>
      </c>
      <c r="G820" s="51"/>
      <c r="H820" s="51"/>
      <c r="I820" s="51"/>
      <c r="J820" s="51"/>
    </row>
    <row r="821" spans="1:10" s="33" customFormat="1" ht="13.5" customHeight="1" x14ac:dyDescent="0.2">
      <c r="A821" s="44">
        <v>52121505</v>
      </c>
      <c r="B821" s="45" t="str">
        <f t="shared" ref="B821:B827" ca="1" si="32">IFERROR(INDEX(UNSPSCDes,MATCH(INDIRECT(ADDRESS(ROW(),COLUMN()-1,4)),UNSPSCCode,0)),"")</f>
        <v>Almohadas</v>
      </c>
      <c r="C821" s="44" t="s">
        <v>46</v>
      </c>
      <c r="D821" s="44">
        <v>200</v>
      </c>
      <c r="E821" s="47">
        <v>473.75</v>
      </c>
      <c r="F821" s="48">
        <f t="shared" ref="F821:F827" ca="1" si="33">INDIRECT(ADDRESS(ROW(),COLUMN()-2,4))*INDIRECT(ADDRESS(ROW(),COLUMN()-1,4))</f>
        <v>94750</v>
      </c>
      <c r="G821" s="51"/>
      <c r="H821" s="51"/>
      <c r="I821" s="51"/>
      <c r="J821" s="51"/>
    </row>
    <row r="822" spans="1:10" s="33" customFormat="1" ht="13.5" customHeight="1" x14ac:dyDescent="0.2">
      <c r="A822" s="44">
        <v>52121501</v>
      </c>
      <c r="B822" s="45" t="str">
        <f t="shared" ca="1" si="32"/>
        <v>Colchas</v>
      </c>
      <c r="C822" s="44" t="s">
        <v>46</v>
      </c>
      <c r="D822" s="44">
        <v>200</v>
      </c>
      <c r="E822" s="47">
        <v>1500</v>
      </c>
      <c r="F822" s="48">
        <f t="shared" ca="1" si="33"/>
        <v>300000</v>
      </c>
      <c r="G822" s="51"/>
      <c r="H822" s="51"/>
      <c r="I822" s="51"/>
      <c r="J822" s="51"/>
    </row>
    <row r="823" spans="1:10" s="33" customFormat="1" ht="13.5" customHeight="1" x14ac:dyDescent="0.2">
      <c r="A823" s="44">
        <v>52121509</v>
      </c>
      <c r="B823" s="45" t="str">
        <f t="shared" ca="1" si="32"/>
        <v>Sábanas</v>
      </c>
      <c r="C823" s="44" t="s">
        <v>46</v>
      </c>
      <c r="D823" s="44">
        <v>300</v>
      </c>
      <c r="E823" s="47">
        <v>1500</v>
      </c>
      <c r="F823" s="48">
        <f t="shared" ca="1" si="33"/>
        <v>450000</v>
      </c>
      <c r="G823" s="51"/>
      <c r="H823" s="51"/>
      <c r="I823" s="51"/>
      <c r="J823" s="51"/>
    </row>
    <row r="824" spans="1:10" s="33" customFormat="1" ht="13.5" customHeight="1" x14ac:dyDescent="0.2">
      <c r="A824" s="44">
        <v>52121508</v>
      </c>
      <c r="B824" s="45" t="str">
        <f t="shared" ca="1" si="32"/>
        <v>Cobijas</v>
      </c>
      <c r="C824" s="44" t="s">
        <v>46</v>
      </c>
      <c r="D824" s="44">
        <v>200</v>
      </c>
      <c r="E824" s="47">
        <v>398</v>
      </c>
      <c r="F824" s="48">
        <f t="shared" ca="1" si="33"/>
        <v>79600</v>
      </c>
      <c r="G824" s="51"/>
      <c r="H824" s="51"/>
      <c r="I824" s="51"/>
      <c r="J824" s="51"/>
    </row>
    <row r="825" spans="1:10" s="33" customFormat="1" ht="13.5" customHeight="1" x14ac:dyDescent="0.2">
      <c r="A825" s="44">
        <v>52121512</v>
      </c>
      <c r="B825" s="45" t="str">
        <f t="shared" ca="1" si="32"/>
        <v>Fundas de almohada</v>
      </c>
      <c r="C825" s="44" t="s">
        <v>46</v>
      </c>
      <c r="D825" s="44">
        <v>200</v>
      </c>
      <c r="E825" s="47">
        <v>399.25</v>
      </c>
      <c r="F825" s="48">
        <f t="shared" ca="1" si="33"/>
        <v>79850</v>
      </c>
      <c r="G825" s="51"/>
      <c r="H825" s="51"/>
      <c r="I825" s="51"/>
      <c r="J825" s="51"/>
    </row>
    <row r="826" spans="1:10" s="33" customFormat="1" ht="13.5" customHeight="1" x14ac:dyDescent="0.2">
      <c r="A826" s="44">
        <v>52121701</v>
      </c>
      <c r="B826" s="45" t="str">
        <f t="shared" ca="1" si="32"/>
        <v>Toallas de baño</v>
      </c>
      <c r="C826" s="44" t="s">
        <v>46</v>
      </c>
      <c r="D826" s="44">
        <v>450</v>
      </c>
      <c r="E826" s="47">
        <v>950</v>
      </c>
      <c r="F826" s="48">
        <f t="shared" ca="1" si="33"/>
        <v>427500</v>
      </c>
      <c r="G826" s="51"/>
      <c r="H826" s="51"/>
      <c r="I826" s="51"/>
      <c r="J826" s="51"/>
    </row>
    <row r="827" spans="1:10" s="33" customFormat="1" ht="13.5" customHeight="1" x14ac:dyDescent="0.2">
      <c r="A827" s="44">
        <v>49121508</v>
      </c>
      <c r="B827" s="45" t="str">
        <f t="shared" ca="1" si="32"/>
        <v>Mosquiteros</v>
      </c>
      <c r="C827" s="44" t="s">
        <v>46</v>
      </c>
      <c r="D827" s="44">
        <v>200</v>
      </c>
      <c r="E827" s="47">
        <v>488.75</v>
      </c>
      <c r="F827" s="48">
        <f t="shared" ca="1" si="33"/>
        <v>97750</v>
      </c>
      <c r="G827" s="51"/>
      <c r="H827" s="51"/>
      <c r="I827" s="51"/>
      <c r="J827" s="51"/>
    </row>
    <row r="828" spans="1:10" s="33" customFormat="1" ht="14.1" customHeight="1" x14ac:dyDescent="0.2">
      <c r="A828" s="51"/>
      <c r="B828" s="51"/>
      <c r="C828" s="51"/>
      <c r="D828" s="51"/>
      <c r="E828" s="49" t="s">
        <v>47</v>
      </c>
      <c r="F828" s="50">
        <f ca="1">SUM(Table336[MONTO TOTAL ESTIMADO])</f>
        <v>1529450</v>
      </c>
      <c r="G828" s="51"/>
      <c r="H828" s="51" t="str">
        <f>C814</f>
        <v>Bienes</v>
      </c>
      <c r="I828" s="51" t="str">
        <f>E814</f>
        <v>Sí</v>
      </c>
      <c r="J828" s="51" t="str">
        <f>D814</f>
        <v>Compras Menores</v>
      </c>
    </row>
    <row r="829" spans="1:10" s="33" customFormat="1" ht="14.1" customHeight="1" thickBot="1" x14ac:dyDescent="0.3"/>
    <row r="830" spans="1:10" s="33" customFormat="1" ht="33.75" customHeight="1" thickBot="1" x14ac:dyDescent="0.25">
      <c r="A830" s="34" t="s">
        <v>18</v>
      </c>
      <c r="B830" s="34" t="s">
        <v>19</v>
      </c>
      <c r="C830" s="34" t="s">
        <v>20</v>
      </c>
      <c r="D830" s="34" t="s">
        <v>21</v>
      </c>
      <c r="E830" s="34" t="s">
        <v>22</v>
      </c>
      <c r="F830" s="34" t="s">
        <v>23</v>
      </c>
      <c r="G830" s="51"/>
      <c r="H830" s="51"/>
      <c r="I830" s="51"/>
      <c r="J830" s="51"/>
    </row>
    <row r="831" spans="1:10" s="33" customFormat="1" ht="13.5" customHeight="1" thickBot="1" x14ac:dyDescent="0.25">
      <c r="A831" s="35" t="s">
        <v>96</v>
      </c>
      <c r="B831" s="35" t="s">
        <v>57</v>
      </c>
      <c r="C831" s="35" t="s">
        <v>26</v>
      </c>
      <c r="D831" s="35" t="s">
        <v>58</v>
      </c>
      <c r="E831" s="35" t="s">
        <v>54</v>
      </c>
      <c r="F831" s="35"/>
      <c r="G831" s="51"/>
      <c r="H831" s="51"/>
      <c r="I831" s="51"/>
      <c r="J831" s="51"/>
    </row>
    <row r="832" spans="1:10" s="33" customFormat="1" ht="14.1" customHeight="1" thickBot="1" x14ac:dyDescent="0.25">
      <c r="A832" s="36" t="s">
        <v>29</v>
      </c>
      <c r="B832" s="37" t="s">
        <v>30</v>
      </c>
      <c r="C832" s="52">
        <v>45117</v>
      </c>
      <c r="D832" s="36" t="s">
        <v>31</v>
      </c>
      <c r="E832" s="37" t="s">
        <v>32</v>
      </c>
      <c r="F832" s="35" t="s">
        <v>33</v>
      </c>
      <c r="G832" s="51"/>
      <c r="H832" s="51"/>
      <c r="I832" s="51"/>
      <c r="J832" s="51"/>
    </row>
    <row r="833" spans="1:10" s="33" customFormat="1" ht="14.1" customHeight="1" thickBot="1" x14ac:dyDescent="0.25">
      <c r="A833" s="41"/>
      <c r="B833" s="37" t="s">
        <v>34</v>
      </c>
      <c r="C833" s="53">
        <f>IF(C832="","",IF(AND(MONTH(C832)&gt;=1,MONTH(C832)&lt;=3),1,IF(AND(MONTH(C832)&gt;=4,MONTH(C832)&lt;=6),2,IF(AND(MONTH(C832)&gt;=7,MONTH(C832)&lt;=9),3,4))))</f>
        <v>3</v>
      </c>
      <c r="D833" s="41"/>
      <c r="E833" s="37" t="s">
        <v>35</v>
      </c>
      <c r="F833" s="35" t="s">
        <v>36</v>
      </c>
      <c r="G833" s="51"/>
      <c r="H833" s="51"/>
      <c r="I833" s="51"/>
      <c r="J833" s="51"/>
    </row>
    <row r="834" spans="1:10" s="33" customFormat="1" ht="14.1" customHeight="1" thickBot="1" x14ac:dyDescent="0.25">
      <c r="A834" s="41"/>
      <c r="B834" s="37" t="s">
        <v>37</v>
      </c>
      <c r="C834" s="52">
        <v>45121</v>
      </c>
      <c r="D834" s="41"/>
      <c r="E834" s="37" t="s">
        <v>38</v>
      </c>
      <c r="F834" s="35" t="s">
        <v>36</v>
      </c>
      <c r="G834" s="51"/>
      <c r="H834" s="51"/>
      <c r="I834" s="51"/>
      <c r="J834" s="51"/>
    </row>
    <row r="835" spans="1:10" s="33" customFormat="1" ht="14.1" customHeight="1" thickBot="1" x14ac:dyDescent="0.25">
      <c r="A835" s="41"/>
      <c r="B835" s="37" t="s">
        <v>34</v>
      </c>
      <c r="C835" s="53">
        <f>IF(C834="","",IF(AND(MONTH(C834)&gt;=1,MONTH(C834)&lt;=3),1,IF(AND(MONTH(C834)&gt;=4,MONTH(C834)&lt;=6),2,IF(AND(MONTH(C834)&gt;=7,MONTH(C834)&lt;=9),3,4))))</f>
        <v>3</v>
      </c>
      <c r="D835" s="41"/>
      <c r="E835" s="37" t="s">
        <v>39</v>
      </c>
      <c r="F835" s="35" t="s">
        <v>36</v>
      </c>
      <c r="G835" s="51"/>
      <c r="H835" s="51"/>
      <c r="I835" s="51"/>
      <c r="J835" s="51"/>
    </row>
    <row r="836" spans="1:10" s="33" customFormat="1" ht="14.1" customHeight="1" thickBot="1" x14ac:dyDescent="0.25">
      <c r="A836" s="51"/>
      <c r="B836" s="51"/>
      <c r="C836" s="51"/>
      <c r="D836" s="51"/>
      <c r="E836" s="51"/>
      <c r="F836" s="51"/>
      <c r="G836" s="51"/>
      <c r="H836" s="51"/>
      <c r="I836" s="51"/>
      <c r="J836" s="51"/>
    </row>
    <row r="837" spans="1:10" s="33" customFormat="1" ht="14.1" customHeight="1" thickBot="1" x14ac:dyDescent="0.25">
      <c r="A837" s="43" t="s">
        <v>40</v>
      </c>
      <c r="B837" s="43" t="s">
        <v>41</v>
      </c>
      <c r="C837" s="43" t="s">
        <v>42</v>
      </c>
      <c r="D837" s="43" t="s">
        <v>43</v>
      </c>
      <c r="E837" s="43" t="s">
        <v>44</v>
      </c>
      <c r="F837" s="43" t="s">
        <v>45</v>
      </c>
      <c r="G837" s="51"/>
      <c r="H837" s="51"/>
      <c r="I837" s="51"/>
      <c r="J837" s="51"/>
    </row>
    <row r="838" spans="1:10" s="33" customFormat="1" ht="14.1" customHeight="1" x14ac:dyDescent="0.2">
      <c r="A838" s="44">
        <v>52141539</v>
      </c>
      <c r="B838" s="45" t="str">
        <f t="shared" ref="B838:B862" ca="1" si="34">IFERROR(INDEX(UNSPSCDes,MATCH(INDIRECT(ADDRESS(ROW(),COLUMN()-1,4)),UNSPSCCode,0)),"")</f>
        <v>Máquinas para hacer té para uso doméstico</v>
      </c>
      <c r="C838" s="44" t="str">
        <f>IFERROR(VLOOKUP("UD",'[2]Informacion '!P:Q,2,FALSE),"")</f>
        <v>Unidad</v>
      </c>
      <c r="D838" s="44">
        <v>6</v>
      </c>
      <c r="E838" s="47">
        <v>1600</v>
      </c>
      <c r="F838" s="48">
        <f t="shared" ref="F838:F862" ca="1" si="35">INDIRECT(ADDRESS(ROW(),COLUMN()-2,4))*INDIRECT(ADDRESS(ROW(),COLUMN()-1,4))</f>
        <v>9600</v>
      </c>
      <c r="G838" s="51"/>
      <c r="H838" s="51"/>
      <c r="I838" s="51"/>
      <c r="J838" s="51"/>
    </row>
    <row r="839" spans="1:10" s="33" customFormat="1" ht="13.5" customHeight="1" x14ac:dyDescent="0.2">
      <c r="A839" s="44">
        <v>52141601</v>
      </c>
      <c r="B839" s="45" t="str">
        <f t="shared" ca="1" si="34"/>
        <v>Lavadoras de ropa para uso doméstico</v>
      </c>
      <c r="C839" s="44" t="str">
        <f>IFERROR(VLOOKUP("UD",'[2]Informacion '!P:Q,2,FALSE),"")</f>
        <v>Unidad</v>
      </c>
      <c r="D839" s="44">
        <v>10</v>
      </c>
      <c r="E839" s="47">
        <v>25000</v>
      </c>
      <c r="F839" s="48">
        <f t="shared" ca="1" si="35"/>
        <v>250000</v>
      </c>
      <c r="G839" s="51"/>
      <c r="H839" s="51"/>
      <c r="I839" s="51"/>
      <c r="J839" s="51"/>
    </row>
    <row r="840" spans="1:10" s="33" customFormat="1" ht="13.5" customHeight="1" x14ac:dyDescent="0.2">
      <c r="A840" s="44">
        <v>52141603</v>
      </c>
      <c r="B840" s="45" t="str">
        <f t="shared" ca="1" si="34"/>
        <v>Planchas de ropa para uso doméstico</v>
      </c>
      <c r="C840" s="44" t="str">
        <f>IFERROR(VLOOKUP("UD",'[2]Informacion '!P:Q,2,FALSE),"")</f>
        <v>Unidad</v>
      </c>
      <c r="D840" s="44">
        <v>25</v>
      </c>
      <c r="E840" s="47">
        <v>1200</v>
      </c>
      <c r="F840" s="48">
        <f t="shared" ca="1" si="35"/>
        <v>30000</v>
      </c>
      <c r="G840" s="51"/>
      <c r="H840" s="51"/>
      <c r="I840" s="51"/>
      <c r="J840" s="51"/>
    </row>
    <row r="841" spans="1:10" s="33" customFormat="1" ht="13.5" customHeight="1" x14ac:dyDescent="0.2">
      <c r="A841" s="44">
        <v>52141704</v>
      </c>
      <c r="B841" s="45" t="str">
        <f t="shared" ca="1" si="34"/>
        <v>Máquinas de afeitar eléctricas para uso doméstico</v>
      </c>
      <c r="C841" s="44" t="str">
        <f>IFERROR(VLOOKUP("UD",'[2]Informacion '!P:Q,2,FALSE),"")</f>
        <v>Unidad</v>
      </c>
      <c r="D841" s="44">
        <v>20</v>
      </c>
      <c r="E841" s="47">
        <v>900</v>
      </c>
      <c r="F841" s="48">
        <f t="shared" ca="1" si="35"/>
        <v>18000</v>
      </c>
      <c r="G841" s="51"/>
      <c r="H841" s="51"/>
      <c r="I841" s="51"/>
      <c r="J841" s="51"/>
    </row>
    <row r="842" spans="1:10" s="33" customFormat="1" ht="13.5" customHeight="1" x14ac:dyDescent="0.2">
      <c r="A842" s="44">
        <v>52141801</v>
      </c>
      <c r="B842" s="45" t="str">
        <f t="shared" ca="1" si="34"/>
        <v>Máquinas de coser para uso doméstico</v>
      </c>
      <c r="C842" s="44" t="str">
        <f>IFERROR(VLOOKUP("UD",'[2]Informacion '!P:Q,2,FALSE),"")</f>
        <v>Unidad</v>
      </c>
      <c r="D842" s="44">
        <v>15</v>
      </c>
      <c r="E842" s="47">
        <v>8700</v>
      </c>
      <c r="F842" s="48">
        <f t="shared" ca="1" si="35"/>
        <v>130500</v>
      </c>
      <c r="G842" s="51"/>
      <c r="H842" s="51"/>
      <c r="I842" s="51"/>
      <c r="J842" s="51"/>
    </row>
    <row r="843" spans="1:10" s="33" customFormat="1" ht="13.5" customHeight="1" x14ac:dyDescent="0.2">
      <c r="A843" s="44">
        <v>52151609</v>
      </c>
      <c r="B843" s="45" t="str">
        <f t="shared" ca="1" si="34"/>
        <v>Peladora de vegetales</v>
      </c>
      <c r="C843" s="44" t="str">
        <f>IFERROR(VLOOKUP("UD",'[2]Informacion '!P:Q,2,FALSE),"")</f>
        <v>Unidad</v>
      </c>
      <c r="D843" s="44">
        <v>10</v>
      </c>
      <c r="E843" s="47">
        <v>300</v>
      </c>
      <c r="F843" s="48">
        <f t="shared" ca="1" si="35"/>
        <v>3000</v>
      </c>
      <c r="G843" s="51"/>
      <c r="H843" s="51"/>
      <c r="I843" s="51"/>
      <c r="J843" s="51"/>
    </row>
    <row r="844" spans="1:10" s="33" customFormat="1" ht="13.5" customHeight="1" x14ac:dyDescent="0.2">
      <c r="A844" s="44">
        <v>52151701</v>
      </c>
      <c r="B844" s="45" t="str">
        <f t="shared" ca="1" si="34"/>
        <v>Utensilios para servir para uso doméstico</v>
      </c>
      <c r="C844" s="44" t="str">
        <f>IFERROR(VLOOKUP("UD",'[2]Informacion '!P:Q,2,FALSE),"")</f>
        <v>Unidad</v>
      </c>
      <c r="D844" s="44">
        <v>50</v>
      </c>
      <c r="E844" s="47">
        <v>150</v>
      </c>
      <c r="F844" s="48">
        <f t="shared" ca="1" si="35"/>
        <v>7500</v>
      </c>
      <c r="G844" s="51"/>
      <c r="H844" s="51"/>
      <c r="I844" s="51"/>
      <c r="J844" s="51"/>
    </row>
    <row r="845" spans="1:10" s="33" customFormat="1" ht="13.5" customHeight="1" x14ac:dyDescent="0.2">
      <c r="A845" s="44">
        <v>52151702</v>
      </c>
      <c r="B845" s="45" t="str">
        <f t="shared" ca="1" si="34"/>
        <v>Cuchillos para uso doméstico</v>
      </c>
      <c r="C845" s="44" t="str">
        <f>IFERROR(VLOOKUP("UD",'[2]Informacion '!P:Q,2,FALSE),"")</f>
        <v>Unidad</v>
      </c>
      <c r="D845" s="44">
        <v>50</v>
      </c>
      <c r="E845" s="47">
        <v>150</v>
      </c>
      <c r="F845" s="48">
        <f t="shared" ca="1" si="35"/>
        <v>7500</v>
      </c>
      <c r="G845" s="51"/>
      <c r="H845" s="51"/>
      <c r="I845" s="51"/>
      <c r="J845" s="51"/>
    </row>
    <row r="846" spans="1:10" s="33" customFormat="1" ht="13.5" customHeight="1" x14ac:dyDescent="0.2">
      <c r="A846" s="44">
        <v>52151703</v>
      </c>
      <c r="B846" s="45" t="str">
        <f t="shared" ca="1" si="34"/>
        <v>Tenedores para uso doméstico</v>
      </c>
      <c r="C846" s="44" t="str">
        <f>IFERROR(VLOOKUP("UD",'[2]Informacion '!P:Q,2,FALSE),"")</f>
        <v>Unidad</v>
      </c>
      <c r="D846" s="44">
        <v>100</v>
      </c>
      <c r="E846" s="47">
        <v>150</v>
      </c>
      <c r="F846" s="48">
        <f t="shared" ca="1" si="35"/>
        <v>15000</v>
      </c>
      <c r="G846" s="51"/>
      <c r="H846" s="51"/>
      <c r="I846" s="51"/>
      <c r="J846" s="51"/>
    </row>
    <row r="847" spans="1:10" s="33" customFormat="1" ht="13.5" customHeight="1" x14ac:dyDescent="0.2">
      <c r="A847" s="44">
        <v>52151704</v>
      </c>
      <c r="B847" s="45" t="str">
        <f t="shared" ca="1" si="34"/>
        <v>Cucharas para uso doméstico</v>
      </c>
      <c r="C847" s="44" t="str">
        <f>IFERROR(VLOOKUP("UD",'[2]Informacion '!P:Q,2,FALSE),"")</f>
        <v>Unidad</v>
      </c>
      <c r="D847" s="44">
        <v>100</v>
      </c>
      <c r="E847" s="47">
        <v>150</v>
      </c>
      <c r="F847" s="48">
        <f t="shared" ca="1" si="35"/>
        <v>15000</v>
      </c>
      <c r="G847" s="51"/>
      <c r="H847" s="51"/>
      <c r="I847" s="51"/>
      <c r="J847" s="51"/>
    </row>
    <row r="848" spans="1:10" s="33" customFormat="1" ht="13.5" customHeight="1" x14ac:dyDescent="0.2">
      <c r="A848" s="44">
        <v>52151801</v>
      </c>
      <c r="B848" s="45" t="str">
        <f t="shared" ca="1" si="34"/>
        <v>Cacerolas de hierro fundido con tapa para uso doméstico</v>
      </c>
      <c r="C848" s="44" t="str">
        <f>IFERROR(VLOOKUP("UD",'[2]Informacion '!P:Q,2,FALSE),"")</f>
        <v>Unidad</v>
      </c>
      <c r="D848" s="44">
        <v>50</v>
      </c>
      <c r="E848" s="47">
        <v>800</v>
      </c>
      <c r="F848" s="48">
        <f t="shared" ca="1" si="35"/>
        <v>40000</v>
      </c>
      <c r="G848" s="51"/>
      <c r="H848" s="51"/>
      <c r="I848" s="51"/>
      <c r="J848" s="51"/>
    </row>
    <row r="849" spans="1:10" s="33" customFormat="1" ht="13.5" customHeight="1" x14ac:dyDescent="0.2">
      <c r="A849" s="44">
        <v>52151802</v>
      </c>
      <c r="B849" s="45" t="str">
        <f t="shared" ca="1" si="34"/>
        <v>Sartenes para uso doméstico</v>
      </c>
      <c r="C849" s="44" t="str">
        <f>IFERROR(VLOOKUP("UD",'[2]Informacion '!P:Q,2,FALSE),"")</f>
        <v>Unidad</v>
      </c>
      <c r="D849" s="44">
        <v>50</v>
      </c>
      <c r="E849" s="47">
        <v>800</v>
      </c>
      <c r="F849" s="48">
        <f t="shared" ca="1" si="35"/>
        <v>40000</v>
      </c>
      <c r="G849" s="51"/>
      <c r="H849" s="51"/>
      <c r="I849" s="51"/>
      <c r="J849" s="51"/>
    </row>
    <row r="850" spans="1:10" s="33" customFormat="1" ht="13.5" customHeight="1" x14ac:dyDescent="0.2">
      <c r="A850" s="44">
        <v>52151807</v>
      </c>
      <c r="B850" s="45" t="str">
        <f t="shared" ca="1" si="34"/>
        <v>Ollas para uso doméstico</v>
      </c>
      <c r="C850" s="44" t="str">
        <f>IFERROR(VLOOKUP("UD",'[2]Informacion '!P:Q,2,FALSE),"")</f>
        <v>Unidad</v>
      </c>
      <c r="D850" s="44">
        <v>50</v>
      </c>
      <c r="E850" s="47">
        <v>900</v>
      </c>
      <c r="F850" s="48">
        <f t="shared" ca="1" si="35"/>
        <v>45000</v>
      </c>
      <c r="G850" s="51"/>
      <c r="H850" s="51"/>
      <c r="I850" s="51"/>
      <c r="J850" s="51"/>
    </row>
    <row r="851" spans="1:10" s="33" customFormat="1" ht="13.5" customHeight="1" x14ac:dyDescent="0.2">
      <c r="A851" s="44">
        <v>52151808</v>
      </c>
      <c r="B851" s="45" t="str">
        <f t="shared" ca="1" si="34"/>
        <v>Ollas a presión para uso doméstico</v>
      </c>
      <c r="C851" s="44" t="str">
        <f>IFERROR(VLOOKUP("UD",'[2]Informacion '!P:Q,2,FALSE),"")</f>
        <v>Unidad</v>
      </c>
      <c r="D851" s="44">
        <v>50</v>
      </c>
      <c r="E851" s="47">
        <v>4500</v>
      </c>
      <c r="F851" s="48">
        <f t="shared" ca="1" si="35"/>
        <v>225000</v>
      </c>
      <c r="G851" s="51"/>
      <c r="H851" s="51"/>
      <c r="I851" s="51"/>
      <c r="J851" s="51"/>
    </row>
    <row r="852" spans="1:10" s="33" customFormat="1" ht="13.5" customHeight="1" x14ac:dyDescent="0.2">
      <c r="A852" s="44">
        <v>52151809</v>
      </c>
      <c r="B852" s="45" t="str">
        <f t="shared" ca="1" si="34"/>
        <v>Sartenes para sofreír para uso doméstico</v>
      </c>
      <c r="C852" s="44" t="str">
        <f>IFERROR(VLOOKUP("UD",'[2]Informacion '!P:Q,2,FALSE),"")</f>
        <v>Unidad</v>
      </c>
      <c r="D852" s="44">
        <v>50</v>
      </c>
      <c r="E852" s="47">
        <v>900</v>
      </c>
      <c r="F852" s="48">
        <f t="shared" ca="1" si="35"/>
        <v>45000</v>
      </c>
      <c r="G852" s="51"/>
      <c r="H852" s="51"/>
      <c r="I852" s="51"/>
      <c r="J852" s="51"/>
    </row>
    <row r="853" spans="1:10" s="33" customFormat="1" ht="13.5" customHeight="1" x14ac:dyDescent="0.2">
      <c r="A853" s="44">
        <v>52152001</v>
      </c>
      <c r="B853" s="45" t="str">
        <f t="shared" ca="1" si="34"/>
        <v>Jarras para uso doméstico</v>
      </c>
      <c r="C853" s="44" t="str">
        <f>IFERROR(VLOOKUP("UD",'[2]Informacion '!P:Q,2,FALSE),"")</f>
        <v>Unidad</v>
      </c>
      <c r="D853" s="44">
        <v>200</v>
      </c>
      <c r="E853" s="47">
        <v>500</v>
      </c>
      <c r="F853" s="48">
        <f t="shared" ca="1" si="35"/>
        <v>100000</v>
      </c>
      <c r="G853" s="51"/>
      <c r="H853" s="51"/>
      <c r="I853" s="51"/>
      <c r="J853" s="51"/>
    </row>
    <row r="854" spans="1:10" s="33" customFormat="1" ht="13.5" customHeight="1" x14ac:dyDescent="0.2">
      <c r="A854" s="44">
        <v>52152003</v>
      </c>
      <c r="B854" s="45" t="str">
        <f t="shared" ca="1" si="34"/>
        <v>Tazones de ponche para uso doméstico</v>
      </c>
      <c r="C854" s="44" t="str">
        <f>IFERROR(VLOOKUP("UD",'[2]Informacion '!P:Q,2,FALSE),"")</f>
        <v>Unidad</v>
      </c>
      <c r="D854" s="44">
        <v>200</v>
      </c>
      <c r="E854" s="47">
        <v>600</v>
      </c>
      <c r="F854" s="48">
        <f t="shared" ca="1" si="35"/>
        <v>120000</v>
      </c>
      <c r="G854" s="51"/>
      <c r="H854" s="51"/>
      <c r="I854" s="51"/>
      <c r="J854" s="51"/>
    </row>
    <row r="855" spans="1:10" s="33" customFormat="1" ht="13.5" customHeight="1" x14ac:dyDescent="0.2">
      <c r="A855" s="44">
        <v>52152004</v>
      </c>
      <c r="B855" s="45" t="str">
        <f t="shared" ca="1" si="34"/>
        <v>Platos para uso doméstico</v>
      </c>
      <c r="C855" s="44" t="str">
        <f>IFERROR(VLOOKUP("UD",'[2]Informacion '!P:Q,2,FALSE),"")</f>
        <v>Unidad</v>
      </c>
      <c r="D855" s="44">
        <v>500</v>
      </c>
      <c r="E855" s="47">
        <v>150</v>
      </c>
      <c r="F855" s="48">
        <f t="shared" ca="1" si="35"/>
        <v>75000</v>
      </c>
      <c r="G855" s="51"/>
      <c r="H855" s="51"/>
      <c r="I855" s="51"/>
      <c r="J855" s="51"/>
    </row>
    <row r="856" spans="1:10" s="33" customFormat="1" ht="13.5" customHeight="1" x14ac:dyDescent="0.2">
      <c r="A856" s="44">
        <v>52152005</v>
      </c>
      <c r="B856" s="45" t="str">
        <f t="shared" ca="1" si="34"/>
        <v>Platos pequeños para uso doméstico</v>
      </c>
      <c r="C856" s="44" t="str">
        <f>IFERROR(VLOOKUP("UD",'[2]Informacion '!P:Q,2,FALSE),"")</f>
        <v>Unidad</v>
      </c>
      <c r="D856" s="44">
        <v>500</v>
      </c>
      <c r="E856" s="47">
        <v>100</v>
      </c>
      <c r="F856" s="48">
        <f t="shared" ca="1" si="35"/>
        <v>50000</v>
      </c>
      <c r="G856" s="51"/>
      <c r="H856" s="51"/>
      <c r="I856" s="51"/>
      <c r="J856" s="51"/>
    </row>
    <row r="857" spans="1:10" s="33" customFormat="1" ht="13.5" customHeight="1" x14ac:dyDescent="0.2">
      <c r="A857" s="44">
        <v>52152006</v>
      </c>
      <c r="B857" s="45" t="str">
        <f t="shared" ca="1" si="34"/>
        <v>Bandejas o fuentes para uso doméstico</v>
      </c>
      <c r="C857" s="44" t="str">
        <f>IFERROR(VLOOKUP("UD",'[2]Informacion '!P:Q,2,FALSE),"")</f>
        <v>Unidad</v>
      </c>
      <c r="D857" s="44">
        <v>200</v>
      </c>
      <c r="E857" s="47">
        <v>200</v>
      </c>
      <c r="F857" s="48">
        <f t="shared" ca="1" si="35"/>
        <v>40000</v>
      </c>
      <c r="G857" s="51"/>
      <c r="H857" s="51"/>
      <c r="I857" s="51"/>
      <c r="J857" s="51"/>
    </row>
    <row r="858" spans="1:10" s="33" customFormat="1" ht="13.5" customHeight="1" x14ac:dyDescent="0.2">
      <c r="A858" s="44">
        <v>52152007</v>
      </c>
      <c r="B858" s="45" t="str">
        <f t="shared" ca="1" si="34"/>
        <v>Tazones para servir para uso doméstico</v>
      </c>
      <c r="C858" s="44" t="str">
        <f>IFERROR(VLOOKUP("UD",'[2]Informacion '!P:Q,2,FALSE),"")</f>
        <v>Unidad</v>
      </c>
      <c r="D858" s="44">
        <v>200</v>
      </c>
      <c r="E858" s="47">
        <v>250</v>
      </c>
      <c r="F858" s="48">
        <f t="shared" ca="1" si="35"/>
        <v>50000</v>
      </c>
      <c r="G858" s="51"/>
      <c r="H858" s="51"/>
      <c r="I858" s="51"/>
      <c r="J858" s="51"/>
    </row>
    <row r="859" spans="1:10" s="33" customFormat="1" ht="13.5" customHeight="1" x14ac:dyDescent="0.2">
      <c r="A859" s="44">
        <v>52152008</v>
      </c>
      <c r="B859" s="45" t="str">
        <f t="shared" ca="1" si="34"/>
        <v>Teteras o cafeteras para uso doméstico</v>
      </c>
      <c r="C859" s="44" t="str">
        <f>IFERROR(VLOOKUP("UD",'[2]Informacion '!P:Q,2,FALSE),"")</f>
        <v>Unidad</v>
      </c>
      <c r="D859" s="44">
        <v>200</v>
      </c>
      <c r="E859" s="47">
        <v>200</v>
      </c>
      <c r="F859" s="48">
        <f t="shared" ca="1" si="35"/>
        <v>40000</v>
      </c>
      <c r="G859" s="51"/>
      <c r="H859" s="51"/>
      <c r="I859" s="51"/>
      <c r="J859" s="51"/>
    </row>
    <row r="860" spans="1:10" s="33" customFormat="1" ht="13.5" customHeight="1" x14ac:dyDescent="0.2">
      <c r="A860" s="44">
        <v>52152009</v>
      </c>
      <c r="B860" s="45" t="str">
        <f t="shared" ca="1" si="34"/>
        <v>Soperas o ensaladeras para uso doméstico</v>
      </c>
      <c r="C860" s="44" t="str">
        <f>IFERROR(VLOOKUP("UD",'[2]Informacion '!P:Q,2,FALSE),"")</f>
        <v>Unidad</v>
      </c>
      <c r="D860" s="44">
        <v>200</v>
      </c>
      <c r="E860" s="47">
        <v>200</v>
      </c>
      <c r="F860" s="48">
        <f t="shared" ca="1" si="35"/>
        <v>40000</v>
      </c>
      <c r="G860" s="51"/>
      <c r="H860" s="51"/>
      <c r="I860" s="51"/>
      <c r="J860" s="51"/>
    </row>
    <row r="861" spans="1:10" s="33" customFormat="1" ht="13.5" customHeight="1" x14ac:dyDescent="0.2">
      <c r="A861" s="44">
        <v>52152101</v>
      </c>
      <c r="B861" s="45" t="str">
        <f t="shared" ca="1" si="34"/>
        <v>Tazas de café o té para uso doméstico</v>
      </c>
      <c r="C861" s="44" t="str">
        <f>IFERROR(VLOOKUP("UD",'[2]Informacion '!P:Q,2,FALSE),"")</f>
        <v>Unidad</v>
      </c>
      <c r="D861" s="44">
        <v>300</v>
      </c>
      <c r="E861" s="47">
        <v>180</v>
      </c>
      <c r="F861" s="48">
        <f t="shared" ca="1" si="35"/>
        <v>54000</v>
      </c>
      <c r="G861" s="51"/>
      <c r="H861" s="51"/>
      <c r="I861" s="51"/>
      <c r="J861" s="51"/>
    </row>
    <row r="862" spans="1:10" s="33" customFormat="1" ht="13.5" customHeight="1" x14ac:dyDescent="0.2">
      <c r="A862" s="44">
        <v>52152102</v>
      </c>
      <c r="B862" s="45" t="str">
        <f t="shared" ca="1" si="34"/>
        <v>Vasos para beber para uso doméstico</v>
      </c>
      <c r="C862" s="44" t="str">
        <f>IFERROR(VLOOKUP("UD",'[2]Informacion '!P:Q,2,FALSE),"")</f>
        <v>Unidad</v>
      </c>
      <c r="D862" s="44">
        <v>200</v>
      </c>
      <c r="E862" s="47">
        <v>180</v>
      </c>
      <c r="F862" s="48">
        <f t="shared" ca="1" si="35"/>
        <v>36000</v>
      </c>
      <c r="G862" s="51"/>
      <c r="H862" s="51"/>
      <c r="I862" s="51"/>
      <c r="J862" s="51"/>
    </row>
    <row r="863" spans="1:10" s="33" customFormat="1" ht="14.1" customHeight="1" x14ac:dyDescent="0.2">
      <c r="A863" s="51"/>
      <c r="B863" s="51"/>
      <c r="C863" s="51"/>
      <c r="D863" s="51"/>
      <c r="E863" s="49" t="s">
        <v>47</v>
      </c>
      <c r="F863" s="50">
        <f ca="1">SUM(Table337[MONTO TOTAL ESTIMADO])</f>
        <v>1486100</v>
      </c>
      <c r="G863" s="51"/>
      <c r="H863" s="51" t="str">
        <f>C831</f>
        <v>Bienes</v>
      </c>
      <c r="I863" s="51" t="str">
        <f>E831</f>
        <v>Sí</v>
      </c>
      <c r="J863" s="51" t="str">
        <f>D831</f>
        <v>Compras Menores</v>
      </c>
    </row>
    <row r="864" spans="1:10" s="33" customFormat="1" ht="14.1" customHeight="1" thickBot="1" x14ac:dyDescent="0.3"/>
    <row r="865" spans="1:10" s="33" customFormat="1" ht="33.75" customHeight="1" thickBot="1" x14ac:dyDescent="0.25">
      <c r="A865" s="34" t="s">
        <v>18</v>
      </c>
      <c r="B865" s="34" t="s">
        <v>19</v>
      </c>
      <c r="C865" s="34" t="s">
        <v>20</v>
      </c>
      <c r="D865" s="34" t="s">
        <v>21</v>
      </c>
      <c r="E865" s="34" t="s">
        <v>22</v>
      </c>
      <c r="F865" s="34" t="s">
        <v>23</v>
      </c>
      <c r="G865" s="51"/>
      <c r="H865" s="51"/>
      <c r="I865" s="51"/>
      <c r="J865" s="51"/>
    </row>
    <row r="866" spans="1:10" s="33" customFormat="1" ht="13.5" customHeight="1" thickBot="1" x14ac:dyDescent="0.25">
      <c r="A866" s="35" t="s">
        <v>97</v>
      </c>
      <c r="B866" s="35" t="s">
        <v>98</v>
      </c>
      <c r="C866" s="35" t="s">
        <v>26</v>
      </c>
      <c r="D866" s="35" t="s">
        <v>58</v>
      </c>
      <c r="E866" s="35" t="s">
        <v>54</v>
      </c>
      <c r="F866" s="35"/>
      <c r="G866" s="51"/>
      <c r="H866" s="51"/>
      <c r="I866" s="51"/>
      <c r="J866" s="51"/>
    </row>
    <row r="867" spans="1:10" s="33" customFormat="1" ht="14.1" customHeight="1" thickBot="1" x14ac:dyDescent="0.25">
      <c r="A867" s="36" t="s">
        <v>29</v>
      </c>
      <c r="B867" s="37" t="s">
        <v>30</v>
      </c>
      <c r="C867" s="52">
        <v>45152</v>
      </c>
      <c r="D867" s="36" t="s">
        <v>31</v>
      </c>
      <c r="E867" s="37" t="s">
        <v>32</v>
      </c>
      <c r="F867" s="35" t="s">
        <v>33</v>
      </c>
      <c r="G867" s="51"/>
      <c r="H867" s="51"/>
      <c r="I867" s="51"/>
      <c r="J867" s="51"/>
    </row>
    <row r="868" spans="1:10" s="33" customFormat="1" ht="14.1" customHeight="1" thickBot="1" x14ac:dyDescent="0.25">
      <c r="A868" s="41"/>
      <c r="B868" s="37" t="s">
        <v>34</v>
      </c>
      <c r="C868" s="53">
        <f>IF(C867="","",IF(AND(MONTH(C867)&gt;=1,MONTH(C867)&lt;=3),1,IF(AND(MONTH(C867)&gt;=4,MONTH(C867)&lt;=6),2,IF(AND(MONTH(C867)&gt;=7,MONTH(C867)&lt;=9),3,4))))</f>
        <v>3</v>
      </c>
      <c r="D868" s="41"/>
      <c r="E868" s="37" t="s">
        <v>35</v>
      </c>
      <c r="F868" s="35" t="s">
        <v>36</v>
      </c>
      <c r="G868" s="51"/>
      <c r="H868" s="51"/>
      <c r="I868" s="51"/>
      <c r="J868" s="51"/>
    </row>
    <row r="869" spans="1:10" s="33" customFormat="1" ht="14.1" customHeight="1" thickBot="1" x14ac:dyDescent="0.25">
      <c r="A869" s="41"/>
      <c r="B869" s="37" t="s">
        <v>37</v>
      </c>
      <c r="C869" s="52">
        <v>45156</v>
      </c>
      <c r="D869" s="41"/>
      <c r="E869" s="37" t="s">
        <v>38</v>
      </c>
      <c r="F869" s="35" t="s">
        <v>36</v>
      </c>
      <c r="G869" s="51"/>
      <c r="H869" s="51"/>
      <c r="I869" s="51"/>
      <c r="J869" s="51"/>
    </row>
    <row r="870" spans="1:10" s="33" customFormat="1" ht="14.1" customHeight="1" thickBot="1" x14ac:dyDescent="0.25">
      <c r="A870" s="41"/>
      <c r="B870" s="37" t="s">
        <v>34</v>
      </c>
      <c r="C870" s="53">
        <f>IF(C869="","",IF(AND(MONTH(C869)&gt;=1,MONTH(C869)&lt;=3),1,IF(AND(MONTH(C869)&gt;=4,MONTH(C869)&lt;=6),2,IF(AND(MONTH(C869)&gt;=7,MONTH(C869)&lt;=9),3,4))))</f>
        <v>3</v>
      </c>
      <c r="D870" s="41"/>
      <c r="E870" s="37" t="s">
        <v>39</v>
      </c>
      <c r="F870" s="35" t="s">
        <v>36</v>
      </c>
      <c r="G870" s="51"/>
      <c r="H870" s="51"/>
      <c r="I870" s="51"/>
      <c r="J870" s="51"/>
    </row>
    <row r="871" spans="1:10" s="33" customFormat="1" ht="14.1" customHeight="1" thickBot="1" x14ac:dyDescent="0.25">
      <c r="A871" s="51"/>
      <c r="B871" s="51"/>
      <c r="C871" s="51"/>
      <c r="D871" s="51"/>
      <c r="E871" s="51"/>
      <c r="F871" s="51"/>
      <c r="G871" s="51"/>
      <c r="H871" s="51"/>
      <c r="I871" s="51"/>
      <c r="J871" s="51"/>
    </row>
    <row r="872" spans="1:10" s="33" customFormat="1" ht="14.1" customHeight="1" thickBot="1" x14ac:dyDescent="0.25">
      <c r="A872" s="43" t="s">
        <v>40</v>
      </c>
      <c r="B872" s="43" t="s">
        <v>41</v>
      </c>
      <c r="C872" s="43" t="s">
        <v>42</v>
      </c>
      <c r="D872" s="43" t="s">
        <v>43</v>
      </c>
      <c r="E872" s="43" t="s">
        <v>44</v>
      </c>
      <c r="F872" s="43" t="s">
        <v>45</v>
      </c>
      <c r="G872" s="51"/>
      <c r="H872" s="51"/>
      <c r="I872" s="51"/>
      <c r="J872" s="51"/>
    </row>
    <row r="873" spans="1:10" s="33" customFormat="1" ht="13.5" customHeight="1" x14ac:dyDescent="0.2">
      <c r="A873" s="61">
        <v>56101708</v>
      </c>
      <c r="B873" s="45" t="str">
        <f t="shared" ref="B873:B879" ca="1" si="36">IFERROR(INDEX(UNSPSCDes,MATCH(INDIRECT(ADDRESS(ROW(),COLUMN()-1,4)),UNSPSCCode,0)),"")</f>
        <v>Archivadores móviles</v>
      </c>
      <c r="C873" s="44" t="str">
        <f>IFERROR(VLOOKUP("UD",'[2]Informacion '!P:Q,2,FALSE),"")</f>
        <v>Unidad</v>
      </c>
      <c r="D873" s="44">
        <v>25</v>
      </c>
      <c r="E873" s="47">
        <v>7563.55</v>
      </c>
      <c r="F873" s="48">
        <f t="shared" ref="F873:F879" ca="1" si="37">INDIRECT(ADDRESS(ROW(),COLUMN()-2,4))*INDIRECT(ADDRESS(ROW(),COLUMN()-1,4))</f>
        <v>189088.75</v>
      </c>
      <c r="G873" s="51"/>
      <c r="H873" s="51"/>
      <c r="I873" s="51"/>
      <c r="J873" s="51"/>
    </row>
    <row r="874" spans="1:10" s="33" customFormat="1" ht="13.5" customHeight="1" x14ac:dyDescent="0.2">
      <c r="A874" s="61">
        <v>56101715</v>
      </c>
      <c r="B874" s="45" t="str">
        <f t="shared" ca="1" si="36"/>
        <v>Organizadores o clasificadores de correspondencia</v>
      </c>
      <c r="C874" s="44" t="str">
        <f>IFERROR(VLOOKUP("UD",'[2]Informacion '!P:Q,2,FALSE),"")</f>
        <v>Unidad</v>
      </c>
      <c r="D874" s="44">
        <v>20</v>
      </c>
      <c r="E874" s="47">
        <v>9000</v>
      </c>
      <c r="F874" s="48">
        <f t="shared" ca="1" si="37"/>
        <v>180000</v>
      </c>
      <c r="G874" s="51"/>
      <c r="H874" s="51"/>
      <c r="I874" s="51"/>
      <c r="J874" s="51"/>
    </row>
    <row r="875" spans="1:10" s="33" customFormat="1" ht="13.5" customHeight="1" x14ac:dyDescent="0.2">
      <c r="A875" s="61">
        <v>56101716</v>
      </c>
      <c r="B875" s="45" t="str">
        <f t="shared" ca="1" si="36"/>
        <v>Gavetas organizadoras para el escritorio</v>
      </c>
      <c r="C875" s="44" t="str">
        <f>IFERROR(VLOOKUP("UD",'[2]Informacion '!P:Q,2,FALSE),"")</f>
        <v>Unidad</v>
      </c>
      <c r="D875" s="44">
        <v>50</v>
      </c>
      <c r="E875" s="47">
        <v>8500</v>
      </c>
      <c r="F875" s="48">
        <f t="shared" ca="1" si="37"/>
        <v>425000</v>
      </c>
      <c r="G875" s="51"/>
      <c r="H875" s="51"/>
      <c r="I875" s="51"/>
      <c r="J875" s="51"/>
    </row>
    <row r="876" spans="1:10" s="33" customFormat="1" ht="13.5" customHeight="1" x14ac:dyDescent="0.2">
      <c r="A876" s="61">
        <v>56112102</v>
      </c>
      <c r="B876" s="45" t="str">
        <f t="shared" ca="1" si="36"/>
        <v>Sillas para grupos de trabajo</v>
      </c>
      <c r="C876" s="44" t="str">
        <f>IFERROR(VLOOKUP("UD",'[2]Informacion '!P:Q,2,FALSE),"")</f>
        <v>Unidad</v>
      </c>
      <c r="D876" s="44">
        <v>10</v>
      </c>
      <c r="E876" s="47">
        <v>9000</v>
      </c>
      <c r="F876" s="48">
        <f t="shared" ca="1" si="37"/>
        <v>90000</v>
      </c>
      <c r="G876" s="51"/>
      <c r="H876" s="51"/>
      <c r="I876" s="51"/>
      <c r="J876" s="51"/>
    </row>
    <row r="877" spans="1:10" s="33" customFormat="1" ht="13.5" customHeight="1" x14ac:dyDescent="0.2">
      <c r="A877" s="61">
        <v>56112103</v>
      </c>
      <c r="B877" s="45" t="str">
        <f t="shared" ca="1" si="36"/>
        <v>Sillas para visitantes</v>
      </c>
      <c r="C877" s="44" t="str">
        <f>IFERROR(VLOOKUP("UD",'[2]Informacion '!P:Q,2,FALSE),"")</f>
        <v>Unidad</v>
      </c>
      <c r="D877" s="44">
        <v>20</v>
      </c>
      <c r="E877" s="47">
        <v>7000</v>
      </c>
      <c r="F877" s="48">
        <f t="shared" ca="1" si="37"/>
        <v>140000</v>
      </c>
      <c r="G877" s="51"/>
      <c r="H877" s="51"/>
      <c r="I877" s="51"/>
      <c r="J877" s="51"/>
    </row>
    <row r="878" spans="1:10" s="33" customFormat="1" ht="13.5" customHeight="1" x14ac:dyDescent="0.2">
      <c r="A878" s="61">
        <v>56112104</v>
      </c>
      <c r="B878" s="45" t="str">
        <f t="shared" ca="1" si="36"/>
        <v>Sillas para ejecutivos</v>
      </c>
      <c r="C878" s="44" t="str">
        <f>IFERROR(VLOOKUP("UD",'[2]Informacion '!P:Q,2,FALSE),"")</f>
        <v>Unidad</v>
      </c>
      <c r="D878" s="44">
        <v>20</v>
      </c>
      <c r="E878" s="47">
        <v>9300</v>
      </c>
      <c r="F878" s="48">
        <f t="shared" ca="1" si="37"/>
        <v>186000</v>
      </c>
      <c r="G878" s="51"/>
      <c r="H878" s="51"/>
      <c r="I878" s="51"/>
      <c r="J878" s="51"/>
    </row>
    <row r="879" spans="1:10" s="33" customFormat="1" ht="13.5" customHeight="1" x14ac:dyDescent="0.2">
      <c r="A879" s="61">
        <v>56101703</v>
      </c>
      <c r="B879" s="45" t="str">
        <f t="shared" ca="1" si="36"/>
        <v>Escritorios</v>
      </c>
      <c r="C879" s="44" t="str">
        <f>IFERROR(VLOOKUP("UD",'[2]Informacion '!P:Q,2,FALSE),"")</f>
        <v>Unidad</v>
      </c>
      <c r="D879" s="44">
        <v>25</v>
      </c>
      <c r="E879" s="47">
        <v>13000</v>
      </c>
      <c r="F879" s="48">
        <f t="shared" ca="1" si="37"/>
        <v>325000</v>
      </c>
      <c r="G879" s="51"/>
      <c r="H879" s="51"/>
      <c r="I879" s="51"/>
      <c r="J879" s="51"/>
    </row>
    <row r="880" spans="1:10" s="33" customFormat="1" ht="14.1" customHeight="1" x14ac:dyDescent="0.2">
      <c r="A880" s="51"/>
      <c r="B880" s="51"/>
      <c r="C880" s="51"/>
      <c r="D880" s="51"/>
      <c r="E880" s="49" t="s">
        <v>47</v>
      </c>
      <c r="F880" s="50">
        <f ca="1">SUM(Table338[MONTO TOTAL ESTIMADO])</f>
        <v>1535088.75</v>
      </c>
      <c r="G880" s="51"/>
      <c r="H880" s="51" t="str">
        <f>C866</f>
        <v>Bienes</v>
      </c>
      <c r="I880" s="51" t="str">
        <f>E866</f>
        <v>Sí</v>
      </c>
      <c r="J880" s="51" t="str">
        <f>D866</f>
        <v>Compras Menores</v>
      </c>
    </row>
    <row r="881" spans="1:10" s="33" customFormat="1" ht="14.1" customHeight="1" thickBot="1" x14ac:dyDescent="0.3"/>
    <row r="882" spans="1:10" s="33" customFormat="1" ht="33.75" customHeight="1" thickBot="1" x14ac:dyDescent="0.25">
      <c r="A882" s="34" t="s">
        <v>18</v>
      </c>
      <c r="B882" s="34" t="s">
        <v>19</v>
      </c>
      <c r="C882" s="34" t="s">
        <v>20</v>
      </c>
      <c r="D882" s="34" t="s">
        <v>21</v>
      </c>
      <c r="E882" s="34" t="s">
        <v>22</v>
      </c>
      <c r="F882" s="34" t="s">
        <v>23</v>
      </c>
      <c r="G882" s="51"/>
      <c r="H882" s="51"/>
      <c r="I882" s="51"/>
      <c r="J882" s="51"/>
    </row>
    <row r="883" spans="1:10" s="33" customFormat="1" ht="13.5" customHeight="1" thickBot="1" x14ac:dyDescent="0.25">
      <c r="A883" s="35" t="s">
        <v>99</v>
      </c>
      <c r="B883" s="35" t="s">
        <v>100</v>
      </c>
      <c r="C883" s="35" t="s">
        <v>26</v>
      </c>
      <c r="D883" s="35" t="s">
        <v>51</v>
      </c>
      <c r="E883" s="35" t="s">
        <v>54</v>
      </c>
      <c r="F883" s="35"/>
      <c r="G883" s="51"/>
      <c r="H883" s="51"/>
      <c r="I883" s="51"/>
      <c r="J883" s="51"/>
    </row>
    <row r="884" spans="1:10" s="33" customFormat="1" ht="14.1" customHeight="1" thickBot="1" x14ac:dyDescent="0.25">
      <c r="A884" s="36" t="s">
        <v>29</v>
      </c>
      <c r="B884" s="37" t="s">
        <v>30</v>
      </c>
      <c r="C884" s="52">
        <v>45208</v>
      </c>
      <c r="D884" s="36" t="s">
        <v>31</v>
      </c>
      <c r="E884" s="37" t="s">
        <v>32</v>
      </c>
      <c r="F884" s="35" t="s">
        <v>33</v>
      </c>
      <c r="G884" s="51"/>
      <c r="H884" s="51"/>
      <c r="I884" s="51"/>
      <c r="J884" s="51"/>
    </row>
    <row r="885" spans="1:10" s="33" customFormat="1" ht="14.1" customHeight="1" thickBot="1" x14ac:dyDescent="0.25">
      <c r="A885" s="41"/>
      <c r="B885" s="37" t="s">
        <v>34</v>
      </c>
      <c r="C885" s="53">
        <f>IF(C884="","",IF(AND(MONTH(C884)&gt;=1,MONTH(C884)&lt;=3),1,IF(AND(MONTH(C884)&gt;=4,MONTH(C884)&lt;=6),2,IF(AND(MONTH(C884)&gt;=7,MONTH(C884)&lt;=9),3,4))))</f>
        <v>4</v>
      </c>
      <c r="D885" s="41"/>
      <c r="E885" s="37" t="s">
        <v>35</v>
      </c>
      <c r="F885" s="35" t="s">
        <v>36</v>
      </c>
      <c r="G885" s="51"/>
      <c r="H885" s="51"/>
      <c r="I885" s="51"/>
      <c r="J885" s="51"/>
    </row>
    <row r="886" spans="1:10" s="33" customFormat="1" ht="14.1" customHeight="1" thickBot="1" x14ac:dyDescent="0.25">
      <c r="A886" s="41"/>
      <c r="B886" s="37" t="s">
        <v>37</v>
      </c>
      <c r="C886" s="52">
        <v>45212</v>
      </c>
      <c r="D886" s="41"/>
      <c r="E886" s="37" t="s">
        <v>38</v>
      </c>
      <c r="F886" s="35" t="s">
        <v>36</v>
      </c>
      <c r="G886" s="51"/>
      <c r="H886" s="51"/>
      <c r="I886" s="51"/>
      <c r="J886" s="51"/>
    </row>
    <row r="887" spans="1:10" s="33" customFormat="1" ht="14.1" customHeight="1" thickBot="1" x14ac:dyDescent="0.25">
      <c r="A887" s="41"/>
      <c r="B887" s="37" t="s">
        <v>34</v>
      </c>
      <c r="C887" s="53">
        <f>IF(C886="","",IF(AND(MONTH(C886)&gt;=1,MONTH(C886)&lt;=3),1,IF(AND(MONTH(C886)&gt;=4,MONTH(C886)&lt;=6),2,IF(AND(MONTH(C886)&gt;=7,MONTH(C886)&lt;=9),3,4))))</f>
        <v>4</v>
      </c>
      <c r="D887" s="41"/>
      <c r="E887" s="37" t="s">
        <v>39</v>
      </c>
      <c r="F887" s="35" t="s">
        <v>36</v>
      </c>
      <c r="G887" s="51"/>
      <c r="H887" s="51"/>
      <c r="I887" s="51"/>
      <c r="J887" s="51"/>
    </row>
    <row r="888" spans="1:10" s="33" customFormat="1" ht="14.1" customHeight="1" thickBot="1" x14ac:dyDescent="0.25">
      <c r="A888" s="51"/>
      <c r="B888" s="51"/>
      <c r="C888" s="51"/>
      <c r="D888" s="51"/>
      <c r="E888" s="51"/>
      <c r="F888" s="51"/>
      <c r="G888" s="51"/>
      <c r="H888" s="51"/>
      <c r="I888" s="51"/>
      <c r="J888" s="51"/>
    </row>
    <row r="889" spans="1:10" s="33" customFormat="1" ht="14.1" customHeight="1" thickBot="1" x14ac:dyDescent="0.25">
      <c r="A889" s="43" t="s">
        <v>40</v>
      </c>
      <c r="B889" s="43" t="s">
        <v>41</v>
      </c>
      <c r="C889" s="43" t="s">
        <v>42</v>
      </c>
      <c r="D889" s="43" t="s">
        <v>43</v>
      </c>
      <c r="E889" s="43" t="s">
        <v>44</v>
      </c>
      <c r="F889" s="43" t="s">
        <v>45</v>
      </c>
      <c r="G889" s="51"/>
      <c r="H889" s="51"/>
      <c r="I889" s="51"/>
      <c r="J889" s="51"/>
    </row>
    <row r="890" spans="1:10" s="33" customFormat="1" ht="14.1" customHeight="1" x14ac:dyDescent="0.2">
      <c r="A890" s="44">
        <v>52141524</v>
      </c>
      <c r="B890" s="45" t="str">
        <f t="shared" ref="B890:B903" ca="1" si="38">IFERROR(INDEX(UNSPSCDes,MATCH(INDIRECT(ADDRESS(ROW(),COLUMN()-1,4)),UNSPSCCode,0)),"")</f>
        <v>Licuadoras para uso doméstico</v>
      </c>
      <c r="C890" s="44" t="s">
        <v>46</v>
      </c>
      <c r="D890" s="44">
        <v>20</v>
      </c>
      <c r="E890" s="47">
        <v>7500</v>
      </c>
      <c r="F890" s="48">
        <f t="shared" ref="F890:F903" ca="1" si="39">INDIRECT(ADDRESS(ROW(),COLUMN()-2,4))*INDIRECT(ADDRESS(ROW(),COLUMN()-1,4))</f>
        <v>150000</v>
      </c>
      <c r="G890" s="51"/>
      <c r="H890" s="51"/>
      <c r="I890" s="51"/>
      <c r="J890" s="51"/>
    </row>
    <row r="891" spans="1:10" s="33" customFormat="1" ht="13.5" customHeight="1" x14ac:dyDescent="0.2">
      <c r="A891" s="44">
        <v>52141526</v>
      </c>
      <c r="B891" s="45" t="str">
        <f t="shared" ca="1" si="38"/>
        <v>Cafeteras para uso doméstico</v>
      </c>
      <c r="C891" s="44" t="s">
        <v>46</v>
      </c>
      <c r="D891" s="44">
        <v>20</v>
      </c>
      <c r="E891" s="47">
        <v>800</v>
      </c>
      <c r="F891" s="48">
        <f t="shared" ca="1" si="39"/>
        <v>16000</v>
      </c>
      <c r="G891" s="51"/>
      <c r="H891" s="51"/>
      <c r="I891" s="51"/>
      <c r="J891" s="51"/>
    </row>
    <row r="892" spans="1:10" s="33" customFormat="1" ht="13.5" customHeight="1" x14ac:dyDescent="0.2">
      <c r="A892" s="44">
        <v>52141534</v>
      </c>
      <c r="B892" s="45" t="str">
        <f t="shared" ca="1" si="38"/>
        <v>Sandwicheras eléctricas para uso doméstico</v>
      </c>
      <c r="C892" s="44" t="s">
        <v>46</v>
      </c>
      <c r="D892" s="44">
        <v>20</v>
      </c>
      <c r="E892" s="47">
        <v>7475</v>
      </c>
      <c r="F892" s="48">
        <f t="shared" ca="1" si="39"/>
        <v>149500</v>
      </c>
      <c r="G892" s="51"/>
      <c r="H892" s="51"/>
      <c r="I892" s="51"/>
      <c r="J892" s="51"/>
    </row>
    <row r="893" spans="1:10" s="33" customFormat="1" ht="13.5" customHeight="1" x14ac:dyDescent="0.2">
      <c r="A893" s="44">
        <v>52141703</v>
      </c>
      <c r="B893" s="45" t="str">
        <f t="shared" ca="1" si="38"/>
        <v>Secadores de pelo para uso doméstico</v>
      </c>
      <c r="C893" s="44" t="s">
        <v>46</v>
      </c>
      <c r="D893" s="44">
        <v>25</v>
      </c>
      <c r="E893" s="47">
        <v>11300</v>
      </c>
      <c r="F893" s="48">
        <f t="shared" ca="1" si="39"/>
        <v>282500</v>
      </c>
      <c r="G893" s="51"/>
      <c r="H893" s="51"/>
      <c r="I893" s="51"/>
      <c r="J893" s="51"/>
    </row>
    <row r="894" spans="1:10" s="33" customFormat="1" ht="13.5" customHeight="1" x14ac:dyDescent="0.2">
      <c r="A894" s="44">
        <v>52141501</v>
      </c>
      <c r="B894" s="45" t="str">
        <f t="shared" ca="1" si="38"/>
        <v>Neveras para uso doméstico</v>
      </c>
      <c r="C894" s="44" t="s">
        <v>46</v>
      </c>
      <c r="D894" s="44">
        <v>30</v>
      </c>
      <c r="E894" s="47">
        <v>38000</v>
      </c>
      <c r="F894" s="48">
        <f t="shared" ca="1" si="39"/>
        <v>1140000</v>
      </c>
      <c r="G894" s="51"/>
      <c r="H894" s="51"/>
      <c r="I894" s="51"/>
      <c r="J894" s="51"/>
    </row>
    <row r="895" spans="1:10" s="33" customFormat="1" ht="13.5" customHeight="1" x14ac:dyDescent="0.2">
      <c r="A895" s="44">
        <v>52141511</v>
      </c>
      <c r="B895" s="45" t="str">
        <f t="shared" ca="1" si="38"/>
        <v>Exprimidores de jugo para uso doméstico</v>
      </c>
      <c r="C895" s="44" t="s">
        <v>46</v>
      </c>
      <c r="D895" s="44">
        <v>15</v>
      </c>
      <c r="E895" s="47">
        <v>540</v>
      </c>
      <c r="F895" s="48">
        <f t="shared" ca="1" si="39"/>
        <v>8100</v>
      </c>
      <c r="G895" s="51"/>
      <c r="H895" s="51"/>
      <c r="I895" s="51"/>
      <c r="J895" s="51"/>
    </row>
    <row r="896" spans="1:10" s="33" customFormat="1" ht="13.5" customHeight="1" x14ac:dyDescent="0.2">
      <c r="A896" s="44">
        <v>52141603</v>
      </c>
      <c r="B896" s="45" t="str">
        <f t="shared" ca="1" si="38"/>
        <v>Planchas de ropa para uso doméstico</v>
      </c>
      <c r="C896" s="44" t="s">
        <v>46</v>
      </c>
      <c r="D896" s="44">
        <v>20</v>
      </c>
      <c r="E896" s="47">
        <v>1700</v>
      </c>
      <c r="F896" s="48">
        <f t="shared" ca="1" si="39"/>
        <v>34000</v>
      </c>
      <c r="G896" s="51"/>
      <c r="H896" s="51"/>
      <c r="I896" s="51"/>
      <c r="J896" s="51"/>
    </row>
    <row r="897" spans="1:10" s="33" customFormat="1" ht="13.5" customHeight="1" x14ac:dyDescent="0.2">
      <c r="A897" s="44">
        <v>52141522</v>
      </c>
      <c r="B897" s="45" t="str">
        <f t="shared" ca="1" si="38"/>
        <v>Tostadoras para uso doméstico</v>
      </c>
      <c r="C897" s="44" t="s">
        <v>46</v>
      </c>
      <c r="D897" s="44">
        <v>25</v>
      </c>
      <c r="E897" s="47">
        <v>3285</v>
      </c>
      <c r="F897" s="48">
        <f t="shared" ca="1" si="39"/>
        <v>82125</v>
      </c>
      <c r="G897" s="51"/>
      <c r="H897" s="51"/>
      <c r="I897" s="51"/>
      <c r="J897" s="51"/>
    </row>
    <row r="898" spans="1:10" s="33" customFormat="1" ht="13.5" customHeight="1" x14ac:dyDescent="0.2">
      <c r="A898" s="44">
        <v>52151709</v>
      </c>
      <c r="B898" s="45" t="str">
        <f t="shared" ca="1" si="38"/>
        <v>Set de cubiertos</v>
      </c>
      <c r="C898" s="44" t="s">
        <v>46</v>
      </c>
      <c r="D898" s="44">
        <v>30</v>
      </c>
      <c r="E898" s="47">
        <v>6500</v>
      </c>
      <c r="F898" s="48">
        <f t="shared" ca="1" si="39"/>
        <v>195000</v>
      </c>
      <c r="G898" s="51"/>
      <c r="H898" s="51"/>
      <c r="I898" s="51"/>
      <c r="J898" s="51"/>
    </row>
    <row r="899" spans="1:10" s="33" customFormat="1" ht="13.5" customHeight="1" x14ac:dyDescent="0.2">
      <c r="A899" s="44">
        <v>52141525</v>
      </c>
      <c r="B899" s="45" t="str">
        <f t="shared" ca="1" si="38"/>
        <v>Hornillas para uso doméstico</v>
      </c>
      <c r="C899" s="44" t="s">
        <v>46</v>
      </c>
      <c r="D899" s="44">
        <v>10</v>
      </c>
      <c r="E899" s="47">
        <v>25000</v>
      </c>
      <c r="F899" s="48">
        <f t="shared" ca="1" si="39"/>
        <v>250000</v>
      </c>
      <c r="G899" s="51"/>
      <c r="H899" s="51"/>
      <c r="I899" s="51"/>
      <c r="J899" s="51"/>
    </row>
    <row r="900" spans="1:10" s="33" customFormat="1" ht="13.5" customHeight="1" x14ac:dyDescent="0.2">
      <c r="A900" s="44">
        <v>52151808</v>
      </c>
      <c r="B900" s="45" t="str">
        <f t="shared" ca="1" si="38"/>
        <v>Ollas a presión para uso doméstico</v>
      </c>
      <c r="C900" s="44" t="s">
        <v>46</v>
      </c>
      <c r="D900" s="44">
        <v>5</v>
      </c>
      <c r="E900" s="47">
        <v>6500</v>
      </c>
      <c r="F900" s="48">
        <f t="shared" ca="1" si="39"/>
        <v>32500</v>
      </c>
      <c r="G900" s="51"/>
      <c r="H900" s="51"/>
      <c r="I900" s="51"/>
      <c r="J900" s="51"/>
    </row>
    <row r="901" spans="1:10" s="33" customFormat="1" ht="13.5" customHeight="1" x14ac:dyDescent="0.2">
      <c r="A901" s="44">
        <v>52161505</v>
      </c>
      <c r="B901" s="45" t="str">
        <f t="shared" ca="1" si="38"/>
        <v>Televisores</v>
      </c>
      <c r="C901" s="44" t="s">
        <v>46</v>
      </c>
      <c r="D901" s="44">
        <v>15</v>
      </c>
      <c r="E901" s="47">
        <v>36000</v>
      </c>
      <c r="F901" s="48">
        <f t="shared" ca="1" si="39"/>
        <v>540000</v>
      </c>
      <c r="G901" s="51"/>
      <c r="H901" s="51"/>
      <c r="I901" s="51"/>
      <c r="J901" s="51"/>
    </row>
    <row r="902" spans="1:10" s="33" customFormat="1" ht="13.5" customHeight="1" x14ac:dyDescent="0.2">
      <c r="A902" s="44">
        <v>52161511</v>
      </c>
      <c r="B902" s="45" t="str">
        <f t="shared" ca="1" si="38"/>
        <v>Radios</v>
      </c>
      <c r="C902" s="44" t="s">
        <v>46</v>
      </c>
      <c r="D902" s="44">
        <v>30</v>
      </c>
      <c r="E902" s="47">
        <v>24000</v>
      </c>
      <c r="F902" s="48">
        <f t="shared" ca="1" si="39"/>
        <v>720000</v>
      </c>
      <c r="G902" s="51"/>
      <c r="H902" s="51"/>
      <c r="I902" s="51"/>
      <c r="J902" s="51"/>
    </row>
    <row r="903" spans="1:10" s="33" customFormat="1" ht="13.5" customHeight="1" x14ac:dyDescent="0.2">
      <c r="A903" s="44">
        <v>52141601</v>
      </c>
      <c r="B903" s="45" t="str">
        <f t="shared" ca="1" si="38"/>
        <v>Lavadoras de ropa para uso doméstico</v>
      </c>
      <c r="C903" s="44" t="s">
        <v>46</v>
      </c>
      <c r="D903" s="44">
        <v>5</v>
      </c>
      <c r="E903" s="47">
        <v>15000</v>
      </c>
      <c r="F903" s="48">
        <f t="shared" ca="1" si="39"/>
        <v>75000</v>
      </c>
      <c r="G903" s="51"/>
      <c r="H903" s="51"/>
      <c r="I903" s="51"/>
      <c r="J903" s="51"/>
    </row>
    <row r="904" spans="1:10" s="33" customFormat="1" ht="14.1" customHeight="1" x14ac:dyDescent="0.2">
      <c r="A904" s="51"/>
      <c r="B904" s="51"/>
      <c r="C904" s="51"/>
      <c r="D904" s="51"/>
      <c r="E904" s="49" t="s">
        <v>47</v>
      </c>
      <c r="F904" s="50">
        <f ca="1">SUM(Table339[MONTO TOTAL ESTIMADO])</f>
        <v>3674725</v>
      </c>
      <c r="G904" s="51"/>
      <c r="H904" s="51" t="str">
        <f>C883</f>
        <v>Bienes</v>
      </c>
      <c r="I904" s="51" t="str">
        <f>E883</f>
        <v>Sí</v>
      </c>
      <c r="J904" s="51" t="str">
        <f>D883</f>
        <v>Comparacion de Precios</v>
      </c>
    </row>
    <row r="905" spans="1:10" s="33" customFormat="1" ht="14.1" customHeight="1" thickBot="1" x14ac:dyDescent="0.3"/>
    <row r="906" spans="1:10" s="33" customFormat="1" ht="33.75" customHeight="1" thickBot="1" x14ac:dyDescent="0.25">
      <c r="A906" s="34" t="s">
        <v>18</v>
      </c>
      <c r="B906" s="34" t="s">
        <v>19</v>
      </c>
      <c r="C906" s="34" t="s">
        <v>20</v>
      </c>
      <c r="D906" s="34" t="s">
        <v>21</v>
      </c>
      <c r="E906" s="34" t="s">
        <v>22</v>
      </c>
      <c r="F906" s="34" t="s">
        <v>23</v>
      </c>
      <c r="G906" s="51"/>
      <c r="H906" s="51"/>
      <c r="I906" s="51"/>
      <c r="J906" s="51"/>
    </row>
    <row r="907" spans="1:10" s="33" customFormat="1" ht="13.5" customHeight="1" thickBot="1" x14ac:dyDescent="0.25">
      <c r="A907" s="35" t="s">
        <v>101</v>
      </c>
      <c r="B907" s="35" t="s">
        <v>57</v>
      </c>
      <c r="C907" s="35" t="s">
        <v>26</v>
      </c>
      <c r="D907" s="35" t="s">
        <v>58</v>
      </c>
      <c r="E907" s="35" t="s">
        <v>65</v>
      </c>
      <c r="F907" s="35"/>
      <c r="G907" s="51"/>
      <c r="H907" s="51"/>
      <c r="I907" s="51"/>
      <c r="J907" s="51"/>
    </row>
    <row r="908" spans="1:10" s="33" customFormat="1" ht="14.1" customHeight="1" thickBot="1" x14ac:dyDescent="0.25">
      <c r="A908" s="36" t="s">
        <v>29</v>
      </c>
      <c r="B908" s="37" t="s">
        <v>30</v>
      </c>
      <c r="C908" s="52">
        <v>45110</v>
      </c>
      <c r="D908" s="36" t="s">
        <v>31</v>
      </c>
      <c r="E908" s="37" t="s">
        <v>32</v>
      </c>
      <c r="F908" s="35" t="s">
        <v>33</v>
      </c>
      <c r="G908" s="51"/>
      <c r="H908" s="51"/>
      <c r="I908" s="51"/>
      <c r="J908" s="51"/>
    </row>
    <row r="909" spans="1:10" s="33" customFormat="1" ht="14.1" customHeight="1" thickBot="1" x14ac:dyDescent="0.25">
      <c r="A909" s="41"/>
      <c r="B909" s="37" t="s">
        <v>34</v>
      </c>
      <c r="C909" s="53">
        <f>IF(C908="","",IF(AND(MONTH(C908)&gt;=1,MONTH(C908)&lt;=3),1,IF(AND(MONTH(C908)&gt;=4,MONTH(C908)&lt;=6),2,IF(AND(MONTH(C908)&gt;=7,MONTH(C908)&lt;=9),3,4))))</f>
        <v>3</v>
      </c>
      <c r="D909" s="41"/>
      <c r="E909" s="37" t="s">
        <v>35</v>
      </c>
      <c r="F909" s="35" t="s">
        <v>36</v>
      </c>
      <c r="G909" s="51"/>
      <c r="H909" s="51"/>
      <c r="I909" s="51"/>
      <c r="J909" s="51"/>
    </row>
    <row r="910" spans="1:10" s="33" customFormat="1" ht="14.1" customHeight="1" thickBot="1" x14ac:dyDescent="0.25">
      <c r="A910" s="41"/>
      <c r="B910" s="37" t="s">
        <v>37</v>
      </c>
      <c r="C910" s="52">
        <v>45114</v>
      </c>
      <c r="D910" s="41"/>
      <c r="E910" s="37" t="s">
        <v>38</v>
      </c>
      <c r="F910" s="35" t="s">
        <v>36</v>
      </c>
      <c r="G910" s="51"/>
      <c r="H910" s="51"/>
      <c r="I910" s="51"/>
      <c r="J910" s="51"/>
    </row>
    <row r="911" spans="1:10" s="33" customFormat="1" ht="14.1" customHeight="1" thickBot="1" x14ac:dyDescent="0.25">
      <c r="A911" s="41"/>
      <c r="B911" s="37" t="s">
        <v>34</v>
      </c>
      <c r="C911" s="53">
        <f>IF(C910="","",IF(AND(MONTH(C910)&gt;=1,MONTH(C910)&lt;=3),1,IF(AND(MONTH(C910)&gt;=4,MONTH(C910)&lt;=6),2,IF(AND(MONTH(C910)&gt;=7,MONTH(C910)&lt;=9),3,4))))</f>
        <v>3</v>
      </c>
      <c r="D911" s="41"/>
      <c r="E911" s="37" t="s">
        <v>39</v>
      </c>
      <c r="F911" s="35" t="s">
        <v>36</v>
      </c>
      <c r="G911" s="51"/>
      <c r="H911" s="51"/>
      <c r="I911" s="51"/>
      <c r="J911" s="51"/>
    </row>
    <row r="912" spans="1:10" s="33" customFormat="1" ht="14.1" customHeight="1" thickBot="1" x14ac:dyDescent="0.25">
      <c r="A912" s="51"/>
      <c r="B912" s="51"/>
      <c r="C912" s="51"/>
      <c r="D912" s="51"/>
      <c r="E912" s="51"/>
      <c r="F912" s="51"/>
      <c r="G912" s="51"/>
      <c r="H912" s="51"/>
      <c r="I912" s="51"/>
      <c r="J912" s="51"/>
    </row>
    <row r="913" spans="1:10" s="33" customFormat="1" ht="14.1" customHeight="1" thickBot="1" x14ac:dyDescent="0.25">
      <c r="A913" s="43" t="s">
        <v>40</v>
      </c>
      <c r="B913" s="43" t="s">
        <v>41</v>
      </c>
      <c r="C913" s="43" t="s">
        <v>42</v>
      </c>
      <c r="D913" s="43" t="s">
        <v>43</v>
      </c>
      <c r="E913" s="43" t="s">
        <v>44</v>
      </c>
      <c r="F913" s="43" t="s">
        <v>45</v>
      </c>
      <c r="G913" s="51"/>
      <c r="H913" s="51"/>
      <c r="I913" s="51"/>
      <c r="J913" s="51"/>
    </row>
    <row r="914" spans="1:10" s="33" customFormat="1" ht="14.1" customHeight="1" x14ac:dyDescent="0.2">
      <c r="A914" s="44">
        <v>51101522</v>
      </c>
      <c r="B914" s="45" t="str">
        <f t="shared" ref="B914:B951" ca="1" si="40">IFERROR(INDEX(UNSPSCDes,MATCH(INDIRECT(ADDRESS(ROW(),COLUMN()-1,4)),UNSPSCCode,0)),"")</f>
        <v>Claritromicina</v>
      </c>
      <c r="C914" s="44" t="s">
        <v>46</v>
      </c>
      <c r="D914" s="44">
        <v>30</v>
      </c>
      <c r="E914" s="47">
        <v>510</v>
      </c>
      <c r="F914" s="48">
        <f t="shared" ref="F914:F951" ca="1" si="41">INDIRECT(ADDRESS(ROW(),COLUMN()-2,4))*INDIRECT(ADDRESS(ROW(),COLUMN()-1,4))</f>
        <v>15300</v>
      </c>
      <c r="G914" s="51"/>
      <c r="H914" s="51"/>
      <c r="I914" s="51"/>
      <c r="J914" s="51"/>
    </row>
    <row r="915" spans="1:10" s="33" customFormat="1" ht="13.5" customHeight="1" x14ac:dyDescent="0.2">
      <c r="A915" s="44">
        <v>51142001</v>
      </c>
      <c r="B915" s="45" t="str">
        <f t="shared" ca="1" si="40"/>
        <v>Acetaminofén</v>
      </c>
      <c r="C915" s="44" t="s">
        <v>46</v>
      </c>
      <c r="D915" s="44">
        <v>30</v>
      </c>
      <c r="E915" s="47">
        <v>1350</v>
      </c>
      <c r="F915" s="48">
        <f t="shared" ca="1" si="41"/>
        <v>40500</v>
      </c>
      <c r="G915" s="51"/>
      <c r="H915" s="51"/>
      <c r="I915" s="51"/>
      <c r="J915" s="51"/>
    </row>
    <row r="916" spans="1:10" s="33" customFormat="1" ht="13.5" customHeight="1" x14ac:dyDescent="0.2">
      <c r="A916" s="44">
        <v>51241201</v>
      </c>
      <c r="B916" s="45" t="str">
        <f t="shared" ca="1" si="40"/>
        <v>Ácido salicílico</v>
      </c>
      <c r="C916" s="44" t="s">
        <v>46</v>
      </c>
      <c r="D916" s="44">
        <v>25</v>
      </c>
      <c r="E916" s="47">
        <v>120</v>
      </c>
      <c r="F916" s="48">
        <f t="shared" ca="1" si="41"/>
        <v>3000</v>
      </c>
      <c r="G916" s="51"/>
      <c r="H916" s="51"/>
      <c r="I916" s="51"/>
      <c r="J916" s="51"/>
    </row>
    <row r="917" spans="1:10" s="33" customFormat="1" ht="13.5" customHeight="1" x14ac:dyDescent="0.2">
      <c r="A917" s="44">
        <v>51101522</v>
      </c>
      <c r="B917" s="45" t="str">
        <f t="shared" ca="1" si="40"/>
        <v>Claritromicina</v>
      </c>
      <c r="C917" s="44" t="s">
        <v>46</v>
      </c>
      <c r="D917" s="44">
        <v>40</v>
      </c>
      <c r="E917" s="47">
        <v>85</v>
      </c>
      <c r="F917" s="48">
        <f t="shared" ca="1" si="41"/>
        <v>3400</v>
      </c>
      <c r="G917" s="51"/>
      <c r="H917" s="51"/>
      <c r="I917" s="51"/>
      <c r="J917" s="51"/>
    </row>
    <row r="918" spans="1:10" s="33" customFormat="1" ht="13.5" customHeight="1" x14ac:dyDescent="0.2">
      <c r="A918" s="44">
        <v>51121813</v>
      </c>
      <c r="B918" s="45" t="str">
        <f t="shared" ca="1" si="40"/>
        <v>Bitartrato de colina</v>
      </c>
      <c r="C918" s="44" t="s">
        <v>46</v>
      </c>
      <c r="D918" s="44">
        <v>25</v>
      </c>
      <c r="E918" s="47">
        <v>560</v>
      </c>
      <c r="F918" s="48">
        <f t="shared" ca="1" si="41"/>
        <v>14000</v>
      </c>
      <c r="G918" s="51"/>
      <c r="H918" s="51"/>
      <c r="I918" s="51"/>
      <c r="J918" s="51"/>
    </row>
    <row r="919" spans="1:10" s="33" customFormat="1" ht="13.5" customHeight="1" x14ac:dyDescent="0.2">
      <c r="A919" s="44">
        <v>51121813</v>
      </c>
      <c r="B919" s="45" t="str">
        <f t="shared" ca="1" si="40"/>
        <v>Bitartrato de colina</v>
      </c>
      <c r="C919" s="44" t="s">
        <v>46</v>
      </c>
      <c r="D919" s="44">
        <v>30</v>
      </c>
      <c r="E919" s="47">
        <v>182</v>
      </c>
      <c r="F919" s="48">
        <f t="shared" ca="1" si="41"/>
        <v>5460</v>
      </c>
      <c r="G919" s="51"/>
      <c r="H919" s="51"/>
      <c r="I919" s="51"/>
      <c r="J919" s="51"/>
    </row>
    <row r="920" spans="1:10" s="33" customFormat="1" ht="13.5" customHeight="1" x14ac:dyDescent="0.2">
      <c r="A920" s="44">
        <v>51142001</v>
      </c>
      <c r="B920" s="45" t="str">
        <f t="shared" ca="1" si="40"/>
        <v>Acetaminofén</v>
      </c>
      <c r="C920" s="44" t="s">
        <v>46</v>
      </c>
      <c r="D920" s="44">
        <v>25</v>
      </c>
      <c r="E920" s="47">
        <v>620</v>
      </c>
      <c r="F920" s="48">
        <f t="shared" ca="1" si="41"/>
        <v>15500</v>
      </c>
      <c r="G920" s="51"/>
      <c r="H920" s="51"/>
      <c r="I920" s="51"/>
      <c r="J920" s="51"/>
    </row>
    <row r="921" spans="1:10" s="33" customFormat="1" ht="13.5" customHeight="1" x14ac:dyDescent="0.2">
      <c r="A921" s="44">
        <v>51142001</v>
      </c>
      <c r="B921" s="45" t="str">
        <f t="shared" ca="1" si="40"/>
        <v>Acetaminofén</v>
      </c>
      <c r="C921" s="44" t="s">
        <v>46</v>
      </c>
      <c r="D921" s="44">
        <v>30</v>
      </c>
      <c r="E921" s="47">
        <v>2990</v>
      </c>
      <c r="F921" s="48">
        <f t="shared" ca="1" si="41"/>
        <v>89700</v>
      </c>
      <c r="G921" s="51"/>
      <c r="H921" s="51"/>
      <c r="I921" s="51"/>
      <c r="J921" s="51"/>
    </row>
    <row r="922" spans="1:10" s="33" customFormat="1" ht="13.5" customHeight="1" x14ac:dyDescent="0.2">
      <c r="A922" s="44">
        <v>51101503</v>
      </c>
      <c r="B922" s="45" t="str">
        <f t="shared" ca="1" si="40"/>
        <v>Cloranfenicol</v>
      </c>
      <c r="C922" s="44" t="s">
        <v>46</v>
      </c>
      <c r="D922" s="44">
        <v>25</v>
      </c>
      <c r="E922" s="47">
        <v>480</v>
      </c>
      <c r="F922" s="48">
        <f t="shared" ca="1" si="41"/>
        <v>12000</v>
      </c>
      <c r="G922" s="51"/>
      <c r="H922" s="51"/>
      <c r="I922" s="51"/>
      <c r="J922" s="51"/>
    </row>
    <row r="923" spans="1:10" s="33" customFormat="1" ht="13.5" customHeight="1" x14ac:dyDescent="0.2">
      <c r="A923" s="44">
        <v>51101503</v>
      </c>
      <c r="B923" s="45" t="str">
        <f t="shared" ca="1" si="40"/>
        <v>Cloranfenicol</v>
      </c>
      <c r="C923" s="44" t="s">
        <v>46</v>
      </c>
      <c r="D923" s="44">
        <v>35</v>
      </c>
      <c r="E923" s="47">
        <v>450</v>
      </c>
      <c r="F923" s="48">
        <f t="shared" ca="1" si="41"/>
        <v>15750</v>
      </c>
      <c r="G923" s="51"/>
      <c r="H923" s="51"/>
      <c r="I923" s="51"/>
      <c r="J923" s="51"/>
    </row>
    <row r="924" spans="1:10" s="33" customFormat="1" ht="13.5" customHeight="1" x14ac:dyDescent="0.2">
      <c r="A924" s="44">
        <v>51142002</v>
      </c>
      <c r="B924" s="45" t="str">
        <f t="shared" ca="1" si="40"/>
        <v>Ácido acetilsalicílico</v>
      </c>
      <c r="C924" s="44" t="s">
        <v>46</v>
      </c>
      <c r="D924" s="44">
        <v>30</v>
      </c>
      <c r="E924" s="47">
        <v>120</v>
      </c>
      <c r="F924" s="48">
        <f t="shared" ca="1" si="41"/>
        <v>3600</v>
      </c>
      <c r="G924" s="51"/>
      <c r="H924" s="51"/>
      <c r="I924" s="51"/>
      <c r="J924" s="51"/>
    </row>
    <row r="925" spans="1:10" s="33" customFormat="1" ht="13.5" customHeight="1" x14ac:dyDescent="0.2">
      <c r="A925" s="44">
        <v>51142002</v>
      </c>
      <c r="B925" s="45" t="str">
        <f t="shared" ca="1" si="40"/>
        <v>Ácido acetilsalicílico</v>
      </c>
      <c r="C925" s="44" t="s">
        <v>46</v>
      </c>
      <c r="D925" s="44">
        <v>30</v>
      </c>
      <c r="E925" s="47">
        <v>160</v>
      </c>
      <c r="F925" s="48">
        <f t="shared" ca="1" si="41"/>
        <v>4800</v>
      </c>
      <c r="G925" s="51"/>
      <c r="H925" s="51"/>
      <c r="I925" s="51"/>
      <c r="J925" s="51"/>
    </row>
    <row r="926" spans="1:10" s="33" customFormat="1" ht="13.5" customHeight="1" x14ac:dyDescent="0.2">
      <c r="A926" s="44">
        <v>51142002</v>
      </c>
      <c r="B926" s="45" t="str">
        <f t="shared" ca="1" si="40"/>
        <v>Ácido acetilsalicílico</v>
      </c>
      <c r="C926" s="44" t="s">
        <v>46</v>
      </c>
      <c r="D926" s="44">
        <v>30</v>
      </c>
      <c r="E926" s="47">
        <v>890</v>
      </c>
      <c r="F926" s="48">
        <f t="shared" ca="1" si="41"/>
        <v>26700</v>
      </c>
      <c r="G926" s="51"/>
      <c r="H926" s="51"/>
      <c r="I926" s="51"/>
      <c r="J926" s="51"/>
    </row>
    <row r="927" spans="1:10" s="33" customFormat="1" ht="13.5" customHeight="1" x14ac:dyDescent="0.2">
      <c r="A927" s="44">
        <v>51121813</v>
      </c>
      <c r="B927" s="45" t="str">
        <f t="shared" ca="1" si="40"/>
        <v>Bitartrato de colina</v>
      </c>
      <c r="C927" s="44" t="s">
        <v>46</v>
      </c>
      <c r="D927" s="44">
        <v>30</v>
      </c>
      <c r="E927" s="47">
        <v>620</v>
      </c>
      <c r="F927" s="48">
        <f t="shared" ca="1" si="41"/>
        <v>18600</v>
      </c>
      <c r="G927" s="51"/>
      <c r="H927" s="51"/>
      <c r="I927" s="51"/>
      <c r="J927" s="51"/>
    </row>
    <row r="928" spans="1:10" s="33" customFormat="1" ht="13.5" customHeight="1" x14ac:dyDescent="0.2">
      <c r="A928" s="44">
        <v>51121813</v>
      </c>
      <c r="B928" s="45" t="str">
        <f t="shared" ca="1" si="40"/>
        <v>Bitartrato de colina</v>
      </c>
      <c r="C928" s="44" t="s">
        <v>46</v>
      </c>
      <c r="D928" s="44">
        <v>30</v>
      </c>
      <c r="E928" s="47">
        <v>2780</v>
      </c>
      <c r="F928" s="48">
        <f t="shared" ca="1" si="41"/>
        <v>83400</v>
      </c>
      <c r="G928" s="51"/>
      <c r="H928" s="51"/>
      <c r="I928" s="51"/>
      <c r="J928" s="51"/>
    </row>
    <row r="929" spans="1:10" s="33" customFormat="1" ht="13.5" customHeight="1" x14ac:dyDescent="0.2">
      <c r="A929" s="44">
        <v>51101584</v>
      </c>
      <c r="B929" s="45" t="str">
        <f t="shared" ca="1" si="40"/>
        <v>Gentamicina</v>
      </c>
      <c r="C929" s="44" t="s">
        <v>46</v>
      </c>
      <c r="D929" s="44">
        <v>30</v>
      </c>
      <c r="E929" s="47">
        <v>2300</v>
      </c>
      <c r="F929" s="48">
        <f t="shared" ca="1" si="41"/>
        <v>69000</v>
      </c>
      <c r="G929" s="51"/>
      <c r="H929" s="51"/>
      <c r="I929" s="51"/>
      <c r="J929" s="51"/>
    </row>
    <row r="930" spans="1:10" s="33" customFormat="1" ht="13.5" customHeight="1" x14ac:dyDescent="0.2">
      <c r="A930" s="44">
        <v>51142002</v>
      </c>
      <c r="B930" s="45" t="str">
        <f t="shared" ca="1" si="40"/>
        <v>Ácido acetilsalicílico</v>
      </c>
      <c r="C930" s="44" t="s">
        <v>46</v>
      </c>
      <c r="D930" s="44">
        <v>30</v>
      </c>
      <c r="E930" s="47">
        <v>1250</v>
      </c>
      <c r="F930" s="48">
        <f t="shared" ca="1" si="41"/>
        <v>37500</v>
      </c>
      <c r="G930" s="51"/>
      <c r="H930" s="51"/>
      <c r="I930" s="51"/>
      <c r="J930" s="51"/>
    </row>
    <row r="931" spans="1:10" s="33" customFormat="1" ht="13.5" customHeight="1" x14ac:dyDescent="0.2">
      <c r="A931" s="44">
        <v>51142002</v>
      </c>
      <c r="B931" s="45" t="str">
        <f t="shared" ca="1" si="40"/>
        <v>Ácido acetilsalicílico</v>
      </c>
      <c r="C931" s="44" t="s">
        <v>46</v>
      </c>
      <c r="D931" s="44">
        <v>30</v>
      </c>
      <c r="E931" s="47">
        <v>845</v>
      </c>
      <c r="F931" s="48">
        <f t="shared" ca="1" si="41"/>
        <v>25350</v>
      </c>
      <c r="G931" s="51"/>
      <c r="H931" s="51"/>
      <c r="I931" s="51"/>
      <c r="J931" s="51"/>
    </row>
    <row r="932" spans="1:10" s="33" customFormat="1" ht="13.5" customHeight="1" x14ac:dyDescent="0.2">
      <c r="A932" s="44">
        <v>51101584</v>
      </c>
      <c r="B932" s="45" t="str">
        <f t="shared" ca="1" si="40"/>
        <v>Gentamicina</v>
      </c>
      <c r="C932" s="44" t="s">
        <v>46</v>
      </c>
      <c r="D932" s="44">
        <v>30</v>
      </c>
      <c r="E932" s="47">
        <v>240</v>
      </c>
      <c r="F932" s="48">
        <f t="shared" ca="1" si="41"/>
        <v>7200</v>
      </c>
      <c r="G932" s="51"/>
      <c r="H932" s="51"/>
      <c r="I932" s="51"/>
      <c r="J932" s="51"/>
    </row>
    <row r="933" spans="1:10" s="33" customFormat="1" ht="13.5" customHeight="1" x14ac:dyDescent="0.2">
      <c r="A933" s="44">
        <v>51101584</v>
      </c>
      <c r="B933" s="45" t="str">
        <f t="shared" ca="1" si="40"/>
        <v>Gentamicina</v>
      </c>
      <c r="C933" s="44" t="s">
        <v>46</v>
      </c>
      <c r="D933" s="44">
        <v>30</v>
      </c>
      <c r="E933" s="47">
        <v>1350</v>
      </c>
      <c r="F933" s="48">
        <f t="shared" ca="1" si="41"/>
        <v>40500</v>
      </c>
      <c r="G933" s="51"/>
      <c r="H933" s="51"/>
      <c r="I933" s="51"/>
      <c r="J933" s="51"/>
    </row>
    <row r="934" spans="1:10" s="33" customFormat="1" ht="13.5" customHeight="1" x14ac:dyDescent="0.2">
      <c r="A934" s="44">
        <v>51101584</v>
      </c>
      <c r="B934" s="45" t="str">
        <f t="shared" ca="1" si="40"/>
        <v>Gentamicina</v>
      </c>
      <c r="C934" s="44" t="s">
        <v>46</v>
      </c>
      <c r="D934" s="44">
        <v>30</v>
      </c>
      <c r="E934" s="47">
        <v>1200</v>
      </c>
      <c r="F934" s="48">
        <f t="shared" ca="1" si="41"/>
        <v>36000</v>
      </c>
      <c r="G934" s="51"/>
      <c r="H934" s="51"/>
      <c r="I934" s="51"/>
      <c r="J934" s="51"/>
    </row>
    <row r="935" spans="1:10" s="33" customFormat="1" ht="13.5" customHeight="1" x14ac:dyDescent="0.2">
      <c r="A935" s="44">
        <v>51142002</v>
      </c>
      <c r="B935" s="45" t="str">
        <f t="shared" ca="1" si="40"/>
        <v>Ácido acetilsalicílico</v>
      </c>
      <c r="C935" s="44" t="s">
        <v>46</v>
      </c>
      <c r="D935" s="44">
        <v>30</v>
      </c>
      <c r="E935" s="47">
        <v>380</v>
      </c>
      <c r="F935" s="48">
        <f t="shared" ca="1" si="41"/>
        <v>11400</v>
      </c>
      <c r="G935" s="51"/>
      <c r="H935" s="51"/>
      <c r="I935" s="51"/>
      <c r="J935" s="51"/>
    </row>
    <row r="936" spans="1:10" s="33" customFormat="1" ht="13.5" customHeight="1" x14ac:dyDescent="0.2">
      <c r="A936" s="44">
        <v>51142002</v>
      </c>
      <c r="B936" s="45" t="str">
        <f t="shared" ca="1" si="40"/>
        <v>Ácido acetilsalicílico</v>
      </c>
      <c r="C936" s="44" t="s">
        <v>46</v>
      </c>
      <c r="D936" s="44">
        <v>35</v>
      </c>
      <c r="E936" s="47">
        <v>2100</v>
      </c>
      <c r="F936" s="48">
        <f t="shared" ca="1" si="41"/>
        <v>73500</v>
      </c>
      <c r="G936" s="51"/>
      <c r="H936" s="51"/>
      <c r="I936" s="51"/>
      <c r="J936" s="51"/>
    </row>
    <row r="937" spans="1:10" s="33" customFormat="1" ht="13.5" customHeight="1" x14ac:dyDescent="0.2">
      <c r="A937" s="44">
        <v>51142002</v>
      </c>
      <c r="B937" s="45" t="str">
        <f t="shared" ca="1" si="40"/>
        <v>Ácido acetilsalicílico</v>
      </c>
      <c r="C937" s="44" t="s">
        <v>46</v>
      </c>
      <c r="D937" s="44">
        <v>35</v>
      </c>
      <c r="E937" s="47">
        <v>109</v>
      </c>
      <c r="F937" s="48">
        <f t="shared" ca="1" si="41"/>
        <v>3815</v>
      </c>
      <c r="G937" s="51"/>
      <c r="H937" s="51"/>
      <c r="I937" s="51"/>
      <c r="J937" s="51"/>
    </row>
    <row r="938" spans="1:10" s="33" customFormat="1" ht="13.5" customHeight="1" x14ac:dyDescent="0.2">
      <c r="A938" s="44">
        <v>51142002</v>
      </c>
      <c r="B938" s="45" t="str">
        <f t="shared" ca="1" si="40"/>
        <v>Ácido acetilsalicílico</v>
      </c>
      <c r="C938" s="44" t="s">
        <v>46</v>
      </c>
      <c r="D938" s="44">
        <v>35</v>
      </c>
      <c r="E938" s="47">
        <v>290</v>
      </c>
      <c r="F938" s="48">
        <f t="shared" ca="1" si="41"/>
        <v>10150</v>
      </c>
      <c r="G938" s="51"/>
      <c r="H938" s="51"/>
      <c r="I938" s="51"/>
      <c r="J938" s="51"/>
    </row>
    <row r="939" spans="1:10" s="33" customFormat="1" ht="13.5" customHeight="1" x14ac:dyDescent="0.2">
      <c r="A939" s="44">
        <v>51101507</v>
      </c>
      <c r="B939" s="45" t="str">
        <f t="shared" ca="1" si="40"/>
        <v>Penicilina</v>
      </c>
      <c r="C939" s="44" t="s">
        <v>46</v>
      </c>
      <c r="D939" s="44">
        <v>30</v>
      </c>
      <c r="E939" s="47">
        <v>110</v>
      </c>
      <c r="F939" s="48">
        <f t="shared" ca="1" si="41"/>
        <v>3300</v>
      </c>
      <c r="G939" s="51"/>
      <c r="H939" s="51"/>
      <c r="I939" s="51"/>
      <c r="J939" s="51"/>
    </row>
    <row r="940" spans="1:10" s="33" customFormat="1" ht="13.5" customHeight="1" x14ac:dyDescent="0.2">
      <c r="A940" s="44">
        <v>51101507</v>
      </c>
      <c r="B940" s="45" t="str">
        <f t="shared" ca="1" si="40"/>
        <v>Penicilina</v>
      </c>
      <c r="C940" s="44" t="s">
        <v>46</v>
      </c>
      <c r="D940" s="44">
        <v>25</v>
      </c>
      <c r="E940" s="47">
        <v>1310</v>
      </c>
      <c r="F940" s="48">
        <f t="shared" ca="1" si="41"/>
        <v>32750</v>
      </c>
      <c r="G940" s="51"/>
      <c r="H940" s="51"/>
      <c r="I940" s="51"/>
      <c r="J940" s="51"/>
    </row>
    <row r="941" spans="1:10" s="33" customFormat="1" ht="13.5" customHeight="1" x14ac:dyDescent="0.2">
      <c r="A941" s="44">
        <v>51101584</v>
      </c>
      <c r="B941" s="45" t="str">
        <f t="shared" ca="1" si="40"/>
        <v>Gentamicina</v>
      </c>
      <c r="C941" s="44" t="s">
        <v>46</v>
      </c>
      <c r="D941" s="44">
        <v>20</v>
      </c>
      <c r="E941" s="47">
        <v>5100</v>
      </c>
      <c r="F941" s="48">
        <f t="shared" ca="1" si="41"/>
        <v>102000</v>
      </c>
      <c r="G941" s="51"/>
      <c r="H941" s="51"/>
      <c r="I941" s="51"/>
      <c r="J941" s="51"/>
    </row>
    <row r="942" spans="1:10" s="33" customFormat="1" ht="13.5" customHeight="1" x14ac:dyDescent="0.2">
      <c r="A942" s="44">
        <v>51101584</v>
      </c>
      <c r="B942" s="45" t="str">
        <f t="shared" ca="1" si="40"/>
        <v>Gentamicina</v>
      </c>
      <c r="C942" s="44" t="s">
        <v>46</v>
      </c>
      <c r="D942" s="44">
        <v>30</v>
      </c>
      <c r="E942" s="47">
        <v>410</v>
      </c>
      <c r="F942" s="48">
        <f t="shared" ca="1" si="41"/>
        <v>12300</v>
      </c>
      <c r="G942" s="51"/>
      <c r="H942" s="51"/>
      <c r="I942" s="51"/>
      <c r="J942" s="51"/>
    </row>
    <row r="943" spans="1:10" s="33" customFormat="1" ht="13.5" customHeight="1" x14ac:dyDescent="0.2">
      <c r="A943" s="44">
        <v>51142002</v>
      </c>
      <c r="B943" s="45" t="str">
        <f t="shared" ca="1" si="40"/>
        <v>Ácido acetilsalicílico</v>
      </c>
      <c r="C943" s="44" t="s">
        <v>46</v>
      </c>
      <c r="D943" s="44">
        <v>35</v>
      </c>
      <c r="E943" s="47">
        <v>1450</v>
      </c>
      <c r="F943" s="48">
        <f t="shared" ca="1" si="41"/>
        <v>50750</v>
      </c>
      <c r="G943" s="51"/>
      <c r="H943" s="51"/>
      <c r="I943" s="51"/>
      <c r="J943" s="51"/>
    </row>
    <row r="944" spans="1:10" s="33" customFormat="1" ht="13.5" customHeight="1" x14ac:dyDescent="0.2">
      <c r="A944" s="44">
        <v>51142002</v>
      </c>
      <c r="B944" s="45" t="str">
        <f t="shared" ca="1" si="40"/>
        <v>Ácido acetilsalicílico</v>
      </c>
      <c r="C944" s="44" t="s">
        <v>46</v>
      </c>
      <c r="D944" s="44">
        <v>20</v>
      </c>
      <c r="E944" s="47">
        <v>320</v>
      </c>
      <c r="F944" s="48">
        <f t="shared" ca="1" si="41"/>
        <v>6400</v>
      </c>
      <c r="G944" s="51"/>
      <c r="H944" s="51"/>
      <c r="I944" s="51"/>
      <c r="J944" s="51"/>
    </row>
    <row r="945" spans="1:10" s="33" customFormat="1" ht="13.5" customHeight="1" x14ac:dyDescent="0.2">
      <c r="A945" s="44">
        <v>51101507</v>
      </c>
      <c r="B945" s="45" t="str">
        <f t="shared" ca="1" si="40"/>
        <v>Penicilina</v>
      </c>
      <c r="C945" s="44" t="s">
        <v>46</v>
      </c>
      <c r="D945" s="44">
        <v>35</v>
      </c>
      <c r="E945" s="47">
        <v>115</v>
      </c>
      <c r="F945" s="48">
        <f t="shared" ca="1" si="41"/>
        <v>4025</v>
      </c>
      <c r="G945" s="51"/>
      <c r="H945" s="51"/>
      <c r="I945" s="51"/>
      <c r="J945" s="51"/>
    </row>
    <row r="946" spans="1:10" s="33" customFormat="1" ht="13.5" customHeight="1" x14ac:dyDescent="0.2">
      <c r="A946" s="44">
        <v>51101507</v>
      </c>
      <c r="B946" s="45" t="str">
        <f t="shared" ca="1" si="40"/>
        <v>Penicilina</v>
      </c>
      <c r="C946" s="44" t="s">
        <v>46</v>
      </c>
      <c r="D946" s="44">
        <v>50</v>
      </c>
      <c r="E946" s="47">
        <v>2850</v>
      </c>
      <c r="F946" s="48">
        <f t="shared" ca="1" si="41"/>
        <v>142500</v>
      </c>
      <c r="G946" s="51"/>
      <c r="H946" s="51"/>
      <c r="I946" s="51"/>
      <c r="J946" s="51"/>
    </row>
    <row r="947" spans="1:10" s="33" customFormat="1" ht="13.5" customHeight="1" x14ac:dyDescent="0.2">
      <c r="A947" s="44">
        <v>51101507</v>
      </c>
      <c r="B947" s="45" t="str">
        <f t="shared" ca="1" si="40"/>
        <v>Penicilina</v>
      </c>
      <c r="C947" s="44" t="s">
        <v>46</v>
      </c>
      <c r="D947" s="44">
        <v>35</v>
      </c>
      <c r="E947" s="47">
        <v>1300</v>
      </c>
      <c r="F947" s="48">
        <f t="shared" ca="1" si="41"/>
        <v>45500</v>
      </c>
      <c r="G947" s="51"/>
      <c r="H947" s="51"/>
      <c r="I947" s="51"/>
      <c r="J947" s="51"/>
    </row>
    <row r="948" spans="1:10" s="33" customFormat="1" ht="13.5" customHeight="1" x14ac:dyDescent="0.2">
      <c r="A948" s="44">
        <v>51201808</v>
      </c>
      <c r="B948" s="45" t="str">
        <f t="shared" ca="1" si="40"/>
        <v>Clorhidrato levamisol</v>
      </c>
      <c r="C948" s="44" t="s">
        <v>46</v>
      </c>
      <c r="D948" s="44">
        <v>30</v>
      </c>
      <c r="E948" s="47">
        <v>520</v>
      </c>
      <c r="F948" s="48">
        <f t="shared" ca="1" si="41"/>
        <v>15600</v>
      </c>
      <c r="G948" s="51"/>
      <c r="H948" s="51"/>
      <c r="I948" s="51"/>
      <c r="J948" s="51"/>
    </row>
    <row r="949" spans="1:10" s="33" customFormat="1" ht="13.5" customHeight="1" x14ac:dyDescent="0.2">
      <c r="A949" s="44">
        <v>51201808</v>
      </c>
      <c r="B949" s="45" t="str">
        <f t="shared" ca="1" si="40"/>
        <v>Clorhidrato levamisol</v>
      </c>
      <c r="C949" s="44" t="s">
        <v>46</v>
      </c>
      <c r="D949" s="44">
        <v>35</v>
      </c>
      <c r="E949" s="47">
        <v>210</v>
      </c>
      <c r="F949" s="48">
        <f t="shared" ca="1" si="41"/>
        <v>7350</v>
      </c>
      <c r="G949" s="51"/>
      <c r="H949" s="51"/>
      <c r="I949" s="51"/>
      <c r="J949" s="51"/>
    </row>
    <row r="950" spans="1:10" s="33" customFormat="1" ht="13.5" customHeight="1" x14ac:dyDescent="0.2">
      <c r="A950" s="44">
        <v>51142002</v>
      </c>
      <c r="B950" s="45" t="str">
        <f t="shared" ca="1" si="40"/>
        <v>Ácido acetilsalicílico</v>
      </c>
      <c r="C950" s="44" t="s">
        <v>46</v>
      </c>
      <c r="D950" s="44">
        <v>35</v>
      </c>
      <c r="E950" s="47">
        <v>1300</v>
      </c>
      <c r="F950" s="48">
        <f t="shared" ca="1" si="41"/>
        <v>45500</v>
      </c>
      <c r="G950" s="51"/>
      <c r="H950" s="51"/>
      <c r="I950" s="51"/>
      <c r="J950" s="51"/>
    </row>
    <row r="951" spans="1:10" s="33" customFormat="1" ht="13.5" customHeight="1" x14ac:dyDescent="0.2">
      <c r="A951" s="44">
        <v>51142002</v>
      </c>
      <c r="B951" s="45" t="str">
        <f t="shared" ca="1" si="40"/>
        <v>Ácido acetilsalicílico</v>
      </c>
      <c r="C951" s="44" t="s">
        <v>46</v>
      </c>
      <c r="D951" s="44">
        <v>20</v>
      </c>
      <c r="E951" s="47">
        <v>520</v>
      </c>
      <c r="F951" s="48">
        <f t="shared" ca="1" si="41"/>
        <v>10400</v>
      </c>
      <c r="G951" s="51"/>
      <c r="H951" s="51"/>
      <c r="I951" s="51"/>
      <c r="J951" s="51"/>
    </row>
    <row r="952" spans="1:10" s="33" customFormat="1" ht="14.1" customHeight="1" x14ac:dyDescent="0.2">
      <c r="A952" s="51"/>
      <c r="B952" s="51"/>
      <c r="C952" s="51"/>
      <c r="D952" s="51"/>
      <c r="E952" s="49" t="s">
        <v>47</v>
      </c>
      <c r="F952" s="50">
        <f ca="1">SUM(Table340[MONTO TOTAL ESTIMADO])</f>
        <v>1144500</v>
      </c>
      <c r="G952" s="51"/>
      <c r="H952" s="51" t="str">
        <f>C907</f>
        <v>Bienes</v>
      </c>
      <c r="I952" s="51" t="str">
        <f>E907</f>
        <v>MIPYME Mujeres</v>
      </c>
      <c r="J952" s="51" t="str">
        <f>D907</f>
        <v>Compras Menores</v>
      </c>
    </row>
    <row r="953" spans="1:10" s="33" customFormat="1" ht="14.1" customHeight="1" thickBot="1" x14ac:dyDescent="0.3"/>
    <row r="954" spans="1:10" s="33" customFormat="1" ht="33.75" customHeight="1" thickBot="1" x14ac:dyDescent="0.25">
      <c r="A954" s="34" t="s">
        <v>18</v>
      </c>
      <c r="B954" s="34" t="s">
        <v>19</v>
      </c>
      <c r="C954" s="34" t="s">
        <v>20</v>
      </c>
      <c r="D954" s="34" t="s">
        <v>21</v>
      </c>
      <c r="E954" s="34" t="s">
        <v>22</v>
      </c>
      <c r="F954" s="34" t="s">
        <v>23</v>
      </c>
      <c r="G954" s="51"/>
      <c r="H954" s="51"/>
      <c r="I954" s="51"/>
      <c r="J954" s="51"/>
    </row>
    <row r="955" spans="1:10" s="33" customFormat="1" ht="13.5" customHeight="1" thickBot="1" x14ac:dyDescent="0.25">
      <c r="A955" s="35" t="s">
        <v>102</v>
      </c>
      <c r="B955" s="35" t="s">
        <v>57</v>
      </c>
      <c r="C955" s="35" t="s">
        <v>26</v>
      </c>
      <c r="D955" s="35" t="s">
        <v>51</v>
      </c>
      <c r="E955" s="35" t="s">
        <v>54</v>
      </c>
      <c r="F955" s="35"/>
      <c r="G955" s="51"/>
      <c r="H955" s="51"/>
      <c r="I955" s="51"/>
      <c r="J955" s="51"/>
    </row>
    <row r="956" spans="1:10" s="33" customFormat="1" ht="14.1" customHeight="1" thickBot="1" x14ac:dyDescent="0.25">
      <c r="A956" s="36" t="s">
        <v>29</v>
      </c>
      <c r="B956" s="37" t="s">
        <v>30</v>
      </c>
      <c r="C956" s="52">
        <v>45145</v>
      </c>
      <c r="D956" s="36" t="s">
        <v>31</v>
      </c>
      <c r="E956" s="37" t="s">
        <v>32</v>
      </c>
      <c r="F956" s="35" t="s">
        <v>33</v>
      </c>
      <c r="G956" s="51"/>
      <c r="H956" s="51"/>
      <c r="I956" s="51"/>
      <c r="J956" s="51"/>
    </row>
    <row r="957" spans="1:10" s="33" customFormat="1" ht="14.1" customHeight="1" thickBot="1" x14ac:dyDescent="0.25">
      <c r="A957" s="41"/>
      <c r="B957" s="37" t="s">
        <v>34</v>
      </c>
      <c r="C957" s="53">
        <f>IF(C956="","",IF(AND(MONTH(C956)&gt;=1,MONTH(C956)&lt;=3),1,IF(AND(MONTH(C956)&gt;=4,MONTH(C956)&lt;=6),2,IF(AND(MONTH(C956)&gt;=7,MONTH(C956)&lt;=9),3,4))))</f>
        <v>3</v>
      </c>
      <c r="D957" s="41"/>
      <c r="E957" s="37" t="s">
        <v>35</v>
      </c>
      <c r="F957" s="35" t="s">
        <v>36</v>
      </c>
      <c r="G957" s="51"/>
      <c r="H957" s="51"/>
      <c r="I957" s="51"/>
      <c r="J957" s="51"/>
    </row>
    <row r="958" spans="1:10" s="33" customFormat="1" ht="14.1" customHeight="1" thickBot="1" x14ac:dyDescent="0.25">
      <c r="A958" s="41"/>
      <c r="B958" s="37" t="s">
        <v>37</v>
      </c>
      <c r="C958" s="52">
        <v>45156</v>
      </c>
      <c r="D958" s="41"/>
      <c r="E958" s="37" t="s">
        <v>38</v>
      </c>
      <c r="F958" s="35" t="s">
        <v>36</v>
      </c>
      <c r="G958" s="51"/>
      <c r="H958" s="51"/>
      <c r="I958" s="51"/>
      <c r="J958" s="51"/>
    </row>
    <row r="959" spans="1:10" s="33" customFormat="1" ht="14.1" customHeight="1" thickBot="1" x14ac:dyDescent="0.25">
      <c r="A959" s="41"/>
      <c r="B959" s="37" t="s">
        <v>34</v>
      </c>
      <c r="C959" s="53">
        <f>IF(C958="","",IF(AND(MONTH(C958)&gt;=1,MONTH(C958)&lt;=3),1,IF(AND(MONTH(C958)&gt;=4,MONTH(C958)&lt;=6),2,IF(AND(MONTH(C958)&gt;=7,MONTH(C958)&lt;=9),3,4))))</f>
        <v>3</v>
      </c>
      <c r="D959" s="41"/>
      <c r="E959" s="37" t="s">
        <v>39</v>
      </c>
      <c r="F959" s="35" t="s">
        <v>36</v>
      </c>
      <c r="G959" s="51"/>
      <c r="H959" s="51"/>
      <c r="I959" s="51"/>
      <c r="J959" s="51"/>
    </row>
    <row r="960" spans="1:10" s="33" customFormat="1" ht="14.1" customHeight="1" thickBot="1" x14ac:dyDescent="0.25">
      <c r="A960" s="51"/>
      <c r="B960" s="51"/>
      <c r="C960" s="51"/>
      <c r="D960" s="51"/>
      <c r="E960" s="51"/>
      <c r="F960" s="51"/>
      <c r="G960" s="51"/>
      <c r="H960" s="51"/>
      <c r="I960" s="51"/>
      <c r="J960" s="51"/>
    </row>
    <row r="961" spans="1:10" s="33" customFormat="1" ht="14.1" customHeight="1" thickBot="1" x14ac:dyDescent="0.25">
      <c r="A961" s="43" t="s">
        <v>40</v>
      </c>
      <c r="B961" s="43" t="s">
        <v>41</v>
      </c>
      <c r="C961" s="43" t="s">
        <v>42</v>
      </c>
      <c r="D961" s="43" t="s">
        <v>43</v>
      </c>
      <c r="E961" s="43" t="s">
        <v>44</v>
      </c>
      <c r="F961" s="43" t="s">
        <v>45</v>
      </c>
      <c r="G961" s="51"/>
      <c r="H961" s="51"/>
      <c r="I961" s="51"/>
      <c r="J961" s="51"/>
    </row>
    <row r="962" spans="1:10" s="33" customFormat="1" ht="13.5" customHeight="1" x14ac:dyDescent="0.2">
      <c r="A962" s="44">
        <v>30171607</v>
      </c>
      <c r="B962" s="45" t="str">
        <f t="shared" ref="B962:B968" ca="1" si="42">IFERROR(INDEX(UNSPSCDes,MATCH(INDIRECT(ADDRESS(ROW(),COLUMN()-1,4)),UNSPSCCode,0)),"")</f>
        <v>Ventanas con hoja de desplazamiento horizontal</v>
      </c>
      <c r="C962" s="44" t="s">
        <v>46</v>
      </c>
      <c r="D962" s="44">
        <v>6</v>
      </c>
      <c r="E962" s="56">
        <v>14321.97</v>
      </c>
      <c r="F962" s="48">
        <f t="shared" ref="F962:F968" ca="1" si="43">INDIRECT(ADDRESS(ROW(),COLUMN()-2,4))*INDIRECT(ADDRESS(ROW(),COLUMN()-1,4))</f>
        <v>85931.819999999992</v>
      </c>
      <c r="G962" s="51"/>
      <c r="H962" s="51"/>
      <c r="I962" s="51"/>
      <c r="J962" s="51"/>
    </row>
    <row r="963" spans="1:10" s="33" customFormat="1" ht="13.5" customHeight="1" x14ac:dyDescent="0.2">
      <c r="A963" s="44">
        <v>30171607</v>
      </c>
      <c r="B963" s="45" t="str">
        <f t="shared" ca="1" si="42"/>
        <v>Ventanas con hoja de desplazamiento horizontal</v>
      </c>
      <c r="C963" s="44" t="s">
        <v>46</v>
      </c>
      <c r="D963" s="44">
        <v>6</v>
      </c>
      <c r="E963" s="56">
        <v>15714.3</v>
      </c>
      <c r="F963" s="48">
        <f t="shared" ca="1" si="43"/>
        <v>94285.799999999988</v>
      </c>
      <c r="G963" s="51"/>
      <c r="H963" s="51"/>
      <c r="I963" s="51"/>
      <c r="J963" s="51"/>
    </row>
    <row r="964" spans="1:10" s="33" customFormat="1" ht="13.5" customHeight="1" x14ac:dyDescent="0.2">
      <c r="A964" s="44">
        <v>30171607</v>
      </c>
      <c r="B964" s="45" t="str">
        <f t="shared" ca="1" si="42"/>
        <v>Ventanas con hoja de desplazamiento horizontal</v>
      </c>
      <c r="C964" s="44" t="s">
        <v>46</v>
      </c>
      <c r="D964" s="44">
        <v>6</v>
      </c>
      <c r="E964" s="56">
        <v>13785.2</v>
      </c>
      <c r="F964" s="48">
        <f t="shared" ca="1" si="43"/>
        <v>82711.200000000012</v>
      </c>
      <c r="G964" s="51"/>
      <c r="H964" s="51"/>
      <c r="I964" s="51"/>
      <c r="J964" s="51"/>
    </row>
    <row r="965" spans="1:10" s="33" customFormat="1" ht="13.5" customHeight="1" x14ac:dyDescent="0.2">
      <c r="A965" s="44">
        <v>30171607</v>
      </c>
      <c r="B965" s="45" t="str">
        <f t="shared" ca="1" si="42"/>
        <v>Ventanas con hoja de desplazamiento horizontal</v>
      </c>
      <c r="C965" s="44" t="s">
        <v>46</v>
      </c>
      <c r="D965" s="44">
        <v>3</v>
      </c>
      <c r="E965" s="56">
        <v>14278.86</v>
      </c>
      <c r="F965" s="48">
        <f t="shared" ca="1" si="43"/>
        <v>42836.58</v>
      </c>
      <c r="G965" s="51"/>
      <c r="H965" s="51"/>
      <c r="I965" s="51"/>
      <c r="J965" s="51"/>
    </row>
    <row r="966" spans="1:10" s="33" customFormat="1" ht="13.5" customHeight="1" x14ac:dyDescent="0.2">
      <c r="A966" s="44">
        <v>30171607</v>
      </c>
      <c r="B966" s="45" t="str">
        <f t="shared" ca="1" si="42"/>
        <v>Ventanas con hoja de desplazamiento horizontal</v>
      </c>
      <c r="C966" s="44" t="s">
        <v>46</v>
      </c>
      <c r="D966" s="44">
        <v>40</v>
      </c>
      <c r="E966" s="56">
        <v>55393.34</v>
      </c>
      <c r="F966" s="48">
        <f t="shared" ca="1" si="43"/>
        <v>2215733.5999999996</v>
      </c>
      <c r="G966" s="51"/>
      <c r="H966" s="51"/>
      <c r="I966" s="51"/>
      <c r="J966" s="51"/>
    </row>
    <row r="967" spans="1:10" s="33" customFormat="1" ht="13.5" customHeight="1" x14ac:dyDescent="0.2">
      <c r="A967" s="44">
        <v>30171607</v>
      </c>
      <c r="B967" s="45" t="str">
        <f t="shared" ca="1" si="42"/>
        <v>Ventanas con hoja de desplazamiento horizontal</v>
      </c>
      <c r="C967" s="44" t="s">
        <v>46</v>
      </c>
      <c r="D967" s="44">
        <v>3</v>
      </c>
      <c r="E967" s="56">
        <v>6924.17</v>
      </c>
      <c r="F967" s="48">
        <f t="shared" ca="1" si="43"/>
        <v>20772.510000000002</v>
      </c>
      <c r="G967" s="51"/>
      <c r="H967" s="51"/>
      <c r="I967" s="51"/>
      <c r="J967" s="51"/>
    </row>
    <row r="968" spans="1:10" s="33" customFormat="1" ht="13.5" customHeight="1" x14ac:dyDescent="0.2">
      <c r="A968" s="44">
        <v>30171607</v>
      </c>
      <c r="B968" s="45" t="str">
        <f t="shared" ca="1" si="42"/>
        <v>Ventanas con hoja de desplazamiento horizontal</v>
      </c>
      <c r="C968" s="44" t="s">
        <v>46</v>
      </c>
      <c r="D968" s="44">
        <v>4</v>
      </c>
      <c r="E968" s="56">
        <v>27696.67</v>
      </c>
      <c r="F968" s="48">
        <f t="shared" ca="1" si="43"/>
        <v>110786.68</v>
      </c>
      <c r="G968" s="51"/>
      <c r="H968" s="51"/>
      <c r="I968" s="51"/>
      <c r="J968" s="51"/>
    </row>
    <row r="969" spans="1:10" s="33" customFormat="1" ht="14.1" customHeight="1" x14ac:dyDescent="0.2">
      <c r="A969" s="51"/>
      <c r="B969" s="51"/>
      <c r="C969" s="51"/>
      <c r="D969" s="51"/>
      <c r="E969" s="49" t="s">
        <v>47</v>
      </c>
      <c r="F969" s="50">
        <f ca="1">SUM(Table341[MONTO TOTAL ESTIMADO])</f>
        <v>2653058.1899999995</v>
      </c>
      <c r="G969" s="51"/>
      <c r="H969" s="51" t="str">
        <f>C955</f>
        <v>Bienes</v>
      </c>
      <c r="I969" s="51" t="str">
        <f>E955</f>
        <v>Sí</v>
      </c>
      <c r="J969" s="51" t="str">
        <f>D955</f>
        <v>Comparacion de Precios</v>
      </c>
    </row>
    <row r="970" spans="1:10" s="33" customFormat="1" ht="14.1" customHeight="1" thickBot="1" x14ac:dyDescent="0.3"/>
    <row r="971" spans="1:10" s="33" customFormat="1" ht="33.75" customHeight="1" thickBot="1" x14ac:dyDescent="0.25">
      <c r="A971" s="34" t="s">
        <v>18</v>
      </c>
      <c r="B971" s="34" t="s">
        <v>19</v>
      </c>
      <c r="C971" s="34" t="s">
        <v>20</v>
      </c>
      <c r="D971" s="34" t="s">
        <v>21</v>
      </c>
      <c r="E971" s="34" t="s">
        <v>22</v>
      </c>
      <c r="F971" s="34" t="s">
        <v>23</v>
      </c>
      <c r="G971" s="51"/>
      <c r="H971" s="51"/>
      <c r="I971" s="51"/>
      <c r="J971" s="51"/>
    </row>
    <row r="972" spans="1:10" s="33" customFormat="1" ht="13.5" customHeight="1" thickBot="1" x14ac:dyDescent="0.25">
      <c r="A972" s="35" t="s">
        <v>103</v>
      </c>
      <c r="B972" s="35" t="s">
        <v>57</v>
      </c>
      <c r="C972" s="35" t="s">
        <v>26</v>
      </c>
      <c r="D972" s="35" t="s">
        <v>51</v>
      </c>
      <c r="E972" s="35" t="s">
        <v>28</v>
      </c>
      <c r="F972" s="35"/>
      <c r="G972" s="51"/>
      <c r="H972" s="51"/>
      <c r="I972" s="51"/>
      <c r="J972" s="51"/>
    </row>
    <row r="973" spans="1:10" s="33" customFormat="1" ht="14.1" customHeight="1" thickBot="1" x14ac:dyDescent="0.25">
      <c r="A973" s="36" t="s">
        <v>29</v>
      </c>
      <c r="B973" s="37" t="s">
        <v>30</v>
      </c>
      <c r="C973" s="52">
        <v>44998</v>
      </c>
      <c r="D973" s="36" t="s">
        <v>31</v>
      </c>
      <c r="E973" s="37" t="s">
        <v>32</v>
      </c>
      <c r="F973" s="35" t="s">
        <v>33</v>
      </c>
      <c r="G973" s="51"/>
      <c r="H973" s="51"/>
      <c r="I973" s="51"/>
      <c r="J973" s="51"/>
    </row>
    <row r="974" spans="1:10" s="33" customFormat="1" ht="14.1" customHeight="1" thickBot="1" x14ac:dyDescent="0.25">
      <c r="A974" s="41"/>
      <c r="B974" s="37" t="s">
        <v>34</v>
      </c>
      <c r="C974" s="53">
        <f>IF(C973="","",IF(AND(MONTH(C973)&gt;=1,MONTH(C973)&lt;=3),1,IF(AND(MONTH(C973)&gt;=4,MONTH(C973)&lt;=6),2,IF(AND(MONTH(C973)&gt;=7,MONTH(C973)&lt;=9),3,4))))</f>
        <v>1</v>
      </c>
      <c r="D974" s="41"/>
      <c r="E974" s="37" t="s">
        <v>35</v>
      </c>
      <c r="F974" s="35" t="s">
        <v>36</v>
      </c>
      <c r="G974" s="51"/>
      <c r="H974" s="51"/>
      <c r="I974" s="51"/>
      <c r="J974" s="51"/>
    </row>
    <row r="975" spans="1:10" s="33" customFormat="1" ht="14.1" customHeight="1" thickBot="1" x14ac:dyDescent="0.25">
      <c r="A975" s="41"/>
      <c r="B975" s="37" t="s">
        <v>37</v>
      </c>
      <c r="C975" s="52">
        <v>45009</v>
      </c>
      <c r="D975" s="41"/>
      <c r="E975" s="37" t="s">
        <v>38</v>
      </c>
      <c r="F975" s="35" t="s">
        <v>36</v>
      </c>
      <c r="G975" s="51"/>
      <c r="H975" s="51"/>
      <c r="I975" s="51"/>
      <c r="J975" s="51"/>
    </row>
    <row r="976" spans="1:10" s="33" customFormat="1" ht="14.1" customHeight="1" thickBot="1" x14ac:dyDescent="0.25">
      <c r="A976" s="41"/>
      <c r="B976" s="37" t="s">
        <v>34</v>
      </c>
      <c r="C976" s="53">
        <f>IF(C975="","",IF(AND(MONTH(C975)&gt;=1,MONTH(C975)&lt;=3),1,IF(AND(MONTH(C975)&gt;=4,MONTH(C975)&lt;=6),2,IF(AND(MONTH(C975)&gt;=7,MONTH(C975)&lt;=9),3,4))))</f>
        <v>1</v>
      </c>
      <c r="D976" s="41"/>
      <c r="E976" s="37" t="s">
        <v>39</v>
      </c>
      <c r="F976" s="35" t="s">
        <v>36</v>
      </c>
      <c r="G976" s="51"/>
      <c r="H976" s="51"/>
      <c r="I976" s="51"/>
      <c r="J976" s="51"/>
    </row>
    <row r="977" spans="1:10" s="33" customFormat="1" ht="14.1" customHeight="1" thickBot="1" x14ac:dyDescent="0.25">
      <c r="A977" s="51"/>
      <c r="B977" s="51"/>
      <c r="C977" s="51"/>
      <c r="D977" s="51"/>
      <c r="E977" s="51"/>
      <c r="F977" s="51"/>
      <c r="G977" s="51"/>
      <c r="H977" s="51"/>
      <c r="I977" s="51"/>
      <c r="J977" s="51"/>
    </row>
    <row r="978" spans="1:10" s="33" customFormat="1" ht="14.1" customHeight="1" thickBot="1" x14ac:dyDescent="0.25">
      <c r="A978" s="43" t="s">
        <v>40</v>
      </c>
      <c r="B978" s="43" t="s">
        <v>41</v>
      </c>
      <c r="C978" s="43" t="s">
        <v>42</v>
      </c>
      <c r="D978" s="43" t="s">
        <v>43</v>
      </c>
      <c r="E978" s="43" t="s">
        <v>44</v>
      </c>
      <c r="F978" s="43" t="s">
        <v>45</v>
      </c>
      <c r="G978" s="51"/>
      <c r="H978" s="51"/>
      <c r="I978" s="51"/>
      <c r="J978" s="51"/>
    </row>
    <row r="979" spans="1:10" s="33" customFormat="1" ht="13.5" customHeight="1" x14ac:dyDescent="0.2">
      <c r="A979" s="44">
        <v>39101701</v>
      </c>
      <c r="B979" s="45" t="str">
        <f t="shared" ref="B979:B1044" ca="1" si="44">IFERROR(INDEX(UNSPSCDes,MATCH(INDIRECT(ADDRESS(ROW(),COLUMN()-1,4)),UNSPSCCode,0)),"")</f>
        <v>Tubos fluorescentes</v>
      </c>
      <c r="C979" s="44" t="s">
        <v>46</v>
      </c>
      <c r="D979" s="44">
        <v>50</v>
      </c>
      <c r="E979" s="62">
        <v>244</v>
      </c>
      <c r="F979" s="48">
        <f t="shared" ref="F979:F1044" ca="1" si="45">INDIRECT(ADDRESS(ROW(),COLUMN()-2,4))*INDIRECT(ADDRESS(ROW(),COLUMN()-1,4))</f>
        <v>12200</v>
      </c>
      <c r="G979" s="51"/>
      <c r="H979" s="51"/>
      <c r="I979" s="51"/>
      <c r="J979" s="51"/>
    </row>
    <row r="980" spans="1:10" s="33" customFormat="1" ht="13.5" customHeight="1" x14ac:dyDescent="0.2">
      <c r="A980" s="44">
        <v>31161606</v>
      </c>
      <c r="B980" s="45" t="str">
        <f t="shared" ca="1" si="44"/>
        <v>Cerrojos de puerta</v>
      </c>
      <c r="C980" s="44" t="s">
        <v>46</v>
      </c>
      <c r="D980" s="44">
        <v>30</v>
      </c>
      <c r="E980" s="62">
        <v>2074</v>
      </c>
      <c r="F980" s="48">
        <f t="shared" ca="1" si="45"/>
        <v>62220</v>
      </c>
      <c r="G980" s="51"/>
      <c r="H980" s="51"/>
      <c r="I980" s="51"/>
      <c r="J980" s="51"/>
    </row>
    <row r="981" spans="1:10" s="33" customFormat="1" ht="13.5" customHeight="1" x14ac:dyDescent="0.2">
      <c r="A981" s="44">
        <v>31231313</v>
      </c>
      <c r="B981" s="45" t="str">
        <f t="shared" ca="1" si="44"/>
        <v>Tubería de plástico</v>
      </c>
      <c r="C981" s="44" t="s">
        <v>46</v>
      </c>
      <c r="D981" s="44">
        <v>200</v>
      </c>
      <c r="E981" s="62">
        <v>134.19999999999999</v>
      </c>
      <c r="F981" s="48">
        <f t="shared" ca="1" si="45"/>
        <v>26839.999999999996</v>
      </c>
      <c r="G981" s="51"/>
      <c r="H981" s="51"/>
      <c r="I981" s="51"/>
      <c r="J981" s="51"/>
    </row>
    <row r="982" spans="1:10" s="33" customFormat="1" ht="13.5" customHeight="1" x14ac:dyDescent="0.2">
      <c r="A982" s="44">
        <v>31361206</v>
      </c>
      <c r="B982" s="45" t="str">
        <f t="shared" ca="1" si="44"/>
        <v>Ensambles de placas atornilladas no metálica</v>
      </c>
      <c r="C982" s="44" t="s">
        <v>46</v>
      </c>
      <c r="D982" s="44">
        <v>50</v>
      </c>
      <c r="E982" s="62">
        <v>73.2</v>
      </c>
      <c r="F982" s="48">
        <f t="shared" ca="1" si="45"/>
        <v>3660</v>
      </c>
      <c r="G982" s="51"/>
      <c r="H982" s="51"/>
      <c r="I982" s="51"/>
      <c r="J982" s="51"/>
    </row>
    <row r="983" spans="1:10" s="33" customFormat="1" ht="13.5" customHeight="1" x14ac:dyDescent="0.2">
      <c r="A983" s="44">
        <v>60104912</v>
      </c>
      <c r="B983" s="45" t="str">
        <f t="shared" ca="1" si="44"/>
        <v>Alambres o cables eléctricos</v>
      </c>
      <c r="C983" s="44" t="s">
        <v>104</v>
      </c>
      <c r="D983" s="44">
        <v>20000</v>
      </c>
      <c r="E983" s="62">
        <v>18.3</v>
      </c>
      <c r="F983" s="48">
        <f t="shared" ca="1" si="45"/>
        <v>366000</v>
      </c>
      <c r="G983" s="51"/>
      <c r="H983" s="51"/>
      <c r="I983" s="51"/>
      <c r="J983" s="51"/>
    </row>
    <row r="984" spans="1:10" s="33" customFormat="1" ht="13.5" customHeight="1" x14ac:dyDescent="0.2">
      <c r="A984" s="44">
        <v>30181502</v>
      </c>
      <c r="B984" s="45" t="str">
        <f t="shared" ca="1" si="44"/>
        <v>Bidés</v>
      </c>
      <c r="C984" s="44" t="s">
        <v>46</v>
      </c>
      <c r="D984" s="44">
        <v>35</v>
      </c>
      <c r="E984" s="62">
        <v>97.6</v>
      </c>
      <c r="F984" s="48">
        <f t="shared" ca="1" si="45"/>
        <v>3416</v>
      </c>
      <c r="G984" s="51"/>
      <c r="H984" s="51"/>
      <c r="I984" s="51"/>
      <c r="J984" s="51"/>
    </row>
    <row r="985" spans="1:10" s="33" customFormat="1" ht="13.5" customHeight="1" x14ac:dyDescent="0.2">
      <c r="A985" s="44">
        <v>31231313</v>
      </c>
      <c r="B985" s="45" t="str">
        <f t="shared" ca="1" si="44"/>
        <v>Tubería de plástico</v>
      </c>
      <c r="C985" s="44" t="s">
        <v>46</v>
      </c>
      <c r="D985" s="44">
        <v>35</v>
      </c>
      <c r="E985" s="62">
        <v>549</v>
      </c>
      <c r="F985" s="48">
        <f t="shared" ca="1" si="45"/>
        <v>19215</v>
      </c>
      <c r="G985" s="51"/>
      <c r="H985" s="51"/>
      <c r="I985" s="51"/>
      <c r="J985" s="51"/>
    </row>
    <row r="986" spans="1:10" s="33" customFormat="1" ht="13.5" customHeight="1" x14ac:dyDescent="0.2">
      <c r="A986" s="44">
        <v>31231313</v>
      </c>
      <c r="B986" s="45" t="str">
        <f t="shared" ca="1" si="44"/>
        <v>Tubería de plástico</v>
      </c>
      <c r="C986" s="44" t="s">
        <v>46</v>
      </c>
      <c r="D986" s="44">
        <v>136</v>
      </c>
      <c r="E986" s="62">
        <v>30.5</v>
      </c>
      <c r="F986" s="48">
        <f t="shared" ca="1" si="45"/>
        <v>4148</v>
      </c>
      <c r="G986" s="51"/>
      <c r="H986" s="51"/>
      <c r="I986" s="51"/>
      <c r="J986" s="51"/>
    </row>
    <row r="987" spans="1:10" s="33" customFormat="1" ht="13.5" customHeight="1" x14ac:dyDescent="0.2">
      <c r="A987" s="44">
        <v>31261601</v>
      </c>
      <c r="B987" s="45" t="str">
        <f t="shared" ca="1" si="44"/>
        <v>Envoltorios o recubrimientos de plástico</v>
      </c>
      <c r="C987" s="44" t="s">
        <v>46</v>
      </c>
      <c r="D987" s="44">
        <v>35</v>
      </c>
      <c r="E987" s="62">
        <v>206.18</v>
      </c>
      <c r="F987" s="48">
        <f t="shared" ca="1" si="45"/>
        <v>7216.3</v>
      </c>
      <c r="G987" s="51"/>
      <c r="H987" s="51"/>
      <c r="I987" s="51"/>
      <c r="J987" s="51"/>
    </row>
    <row r="988" spans="1:10" s="33" customFormat="1" ht="13.5" customHeight="1" x14ac:dyDescent="0.2">
      <c r="A988" s="44">
        <v>31261601</v>
      </c>
      <c r="B988" s="45" t="str">
        <f t="shared" ca="1" si="44"/>
        <v>Envoltorios o recubrimientos de plástico</v>
      </c>
      <c r="C988" s="44" t="s">
        <v>46</v>
      </c>
      <c r="D988" s="44">
        <v>20</v>
      </c>
      <c r="E988" s="62">
        <v>341.6</v>
      </c>
      <c r="F988" s="48">
        <f t="shared" ca="1" si="45"/>
        <v>6832</v>
      </c>
      <c r="G988" s="51"/>
      <c r="H988" s="51"/>
      <c r="I988" s="51"/>
      <c r="J988" s="51"/>
    </row>
    <row r="989" spans="1:10" s="33" customFormat="1" ht="13.5" customHeight="1" x14ac:dyDescent="0.2">
      <c r="A989" s="44">
        <v>31261601</v>
      </c>
      <c r="B989" s="45" t="str">
        <f t="shared" ca="1" si="44"/>
        <v>Envoltorios o recubrimientos de plástico</v>
      </c>
      <c r="C989" s="44" t="s">
        <v>46</v>
      </c>
      <c r="D989" s="44">
        <v>50</v>
      </c>
      <c r="E989" s="62">
        <v>192.76</v>
      </c>
      <c r="F989" s="48">
        <f t="shared" ca="1" si="45"/>
        <v>9638</v>
      </c>
      <c r="G989" s="51"/>
      <c r="H989" s="51"/>
      <c r="I989" s="51"/>
      <c r="J989" s="51"/>
    </row>
    <row r="990" spans="1:10" s="33" customFormat="1" ht="13.5" customHeight="1" x14ac:dyDescent="0.2">
      <c r="A990" s="44">
        <v>31261601</v>
      </c>
      <c r="B990" s="45" t="str">
        <f t="shared" ca="1" si="44"/>
        <v>Envoltorios o recubrimientos de plástico</v>
      </c>
      <c r="C990" s="44" t="s">
        <v>46</v>
      </c>
      <c r="D990" s="44">
        <v>35</v>
      </c>
      <c r="E990" s="62">
        <v>122.01</v>
      </c>
      <c r="F990" s="48">
        <f t="shared" ca="1" si="45"/>
        <v>4270.3500000000004</v>
      </c>
      <c r="G990" s="51"/>
      <c r="H990" s="51"/>
      <c r="I990" s="51"/>
      <c r="J990" s="51"/>
    </row>
    <row r="991" spans="1:10" s="33" customFormat="1" ht="13.5" customHeight="1" x14ac:dyDescent="0.2">
      <c r="A991" s="44">
        <v>31361206</v>
      </c>
      <c r="B991" s="45" t="str">
        <f t="shared" ca="1" si="44"/>
        <v>Ensambles de placas atornilladas no metálica</v>
      </c>
      <c r="C991" s="44" t="s">
        <v>46</v>
      </c>
      <c r="D991" s="44">
        <v>85</v>
      </c>
      <c r="E991" s="62">
        <v>55.37</v>
      </c>
      <c r="F991" s="48">
        <f t="shared" ca="1" si="45"/>
        <v>4706.45</v>
      </c>
      <c r="G991" s="51"/>
      <c r="H991" s="51"/>
      <c r="I991" s="51"/>
      <c r="J991" s="51"/>
    </row>
    <row r="992" spans="1:10" s="33" customFormat="1" ht="13.5" customHeight="1" x14ac:dyDescent="0.2">
      <c r="A992" s="44">
        <v>60104912</v>
      </c>
      <c r="B992" s="45" t="str">
        <f t="shared" ca="1" si="44"/>
        <v>Alambres o cables eléctricos</v>
      </c>
      <c r="C992" s="44" t="s">
        <v>104</v>
      </c>
      <c r="D992" s="44">
        <v>5000</v>
      </c>
      <c r="E992" s="62">
        <v>113.73</v>
      </c>
      <c r="F992" s="48">
        <f t="shared" ca="1" si="45"/>
        <v>568650</v>
      </c>
      <c r="G992" s="51"/>
      <c r="H992" s="51"/>
      <c r="I992" s="51"/>
      <c r="J992" s="51"/>
    </row>
    <row r="993" spans="1:10" s="33" customFormat="1" ht="13.5" customHeight="1" x14ac:dyDescent="0.2">
      <c r="A993" s="44">
        <v>39101701</v>
      </c>
      <c r="B993" s="45" t="str">
        <f t="shared" ca="1" si="44"/>
        <v>Tubos fluorescentes</v>
      </c>
      <c r="C993" s="44" t="s">
        <v>46</v>
      </c>
      <c r="D993" s="44">
        <v>25</v>
      </c>
      <c r="E993" s="62">
        <v>304.99</v>
      </c>
      <c r="F993" s="48">
        <f t="shared" ca="1" si="45"/>
        <v>7624.75</v>
      </c>
      <c r="G993" s="51"/>
      <c r="H993" s="51"/>
      <c r="I993" s="51"/>
      <c r="J993" s="51"/>
    </row>
    <row r="994" spans="1:10" s="33" customFormat="1" ht="13.5" customHeight="1" x14ac:dyDescent="0.2">
      <c r="A994" s="44">
        <v>39121501</v>
      </c>
      <c r="B994" s="45" t="str">
        <f t="shared" ca="1" si="44"/>
        <v>Interruptores de seguridad</v>
      </c>
      <c r="C994" s="44" t="s">
        <v>46</v>
      </c>
      <c r="D994" s="44">
        <v>22</v>
      </c>
      <c r="E994" s="62">
        <v>555.1</v>
      </c>
      <c r="F994" s="48">
        <f t="shared" ca="1" si="45"/>
        <v>12212.2</v>
      </c>
      <c r="G994" s="51"/>
      <c r="H994" s="51"/>
      <c r="I994" s="51"/>
      <c r="J994" s="51"/>
    </row>
    <row r="995" spans="1:10" s="33" customFormat="1" ht="13.5" customHeight="1" x14ac:dyDescent="0.2">
      <c r="A995" s="44">
        <v>39121501</v>
      </c>
      <c r="B995" s="45" t="str">
        <f t="shared" ca="1" si="44"/>
        <v>Interruptores de seguridad</v>
      </c>
      <c r="C995" s="44" t="s">
        <v>46</v>
      </c>
      <c r="D995" s="44">
        <v>20</v>
      </c>
      <c r="E995" s="62">
        <v>738.1</v>
      </c>
      <c r="F995" s="48">
        <f t="shared" ca="1" si="45"/>
        <v>14762</v>
      </c>
      <c r="G995" s="51"/>
      <c r="H995" s="51"/>
      <c r="I995" s="51"/>
      <c r="J995" s="51"/>
    </row>
    <row r="996" spans="1:10" s="33" customFormat="1" ht="13.5" customHeight="1" x14ac:dyDescent="0.2">
      <c r="A996" s="44">
        <v>39121501</v>
      </c>
      <c r="B996" s="45" t="str">
        <f t="shared" ca="1" si="44"/>
        <v>Interruptores de seguridad</v>
      </c>
      <c r="C996" s="44" t="s">
        <v>46</v>
      </c>
      <c r="D996" s="44">
        <v>50</v>
      </c>
      <c r="E996" s="62">
        <v>573.4</v>
      </c>
      <c r="F996" s="48">
        <f t="shared" ca="1" si="45"/>
        <v>28670</v>
      </c>
      <c r="G996" s="51"/>
      <c r="H996" s="51"/>
      <c r="I996" s="51"/>
      <c r="J996" s="51"/>
    </row>
    <row r="997" spans="1:10" s="33" customFormat="1" ht="13.5" customHeight="1" x14ac:dyDescent="0.2">
      <c r="A997" s="44">
        <v>39121602</v>
      </c>
      <c r="B997" s="45" t="str">
        <f t="shared" ca="1" si="44"/>
        <v>Breakers de circuito magnético</v>
      </c>
      <c r="C997" s="44" t="s">
        <v>46</v>
      </c>
      <c r="D997" s="44">
        <v>20</v>
      </c>
      <c r="E997" s="62">
        <v>442.87</v>
      </c>
      <c r="F997" s="48">
        <f t="shared" ca="1" si="45"/>
        <v>8857.4</v>
      </c>
      <c r="G997" s="51"/>
      <c r="H997" s="51"/>
      <c r="I997" s="51"/>
      <c r="J997" s="51"/>
    </row>
    <row r="998" spans="1:10" s="33" customFormat="1" ht="13.5" customHeight="1" x14ac:dyDescent="0.2">
      <c r="A998" s="44">
        <v>39121602</v>
      </c>
      <c r="B998" s="45" t="str">
        <f t="shared" ca="1" si="44"/>
        <v>Breakers de circuito magnético</v>
      </c>
      <c r="C998" s="44" t="s">
        <v>46</v>
      </c>
      <c r="D998" s="44">
        <v>20</v>
      </c>
      <c r="E998" s="62">
        <v>921.1</v>
      </c>
      <c r="F998" s="48">
        <f t="shared" ca="1" si="45"/>
        <v>18422</v>
      </c>
      <c r="G998" s="51"/>
      <c r="H998" s="51"/>
      <c r="I998" s="51"/>
      <c r="J998" s="51"/>
    </row>
    <row r="999" spans="1:10" s="33" customFormat="1" ht="13.5" customHeight="1" x14ac:dyDescent="0.2">
      <c r="A999" s="44">
        <v>39121602</v>
      </c>
      <c r="B999" s="45" t="str">
        <f t="shared" ca="1" si="44"/>
        <v>Breakers de circuito magnético</v>
      </c>
      <c r="C999" s="44" t="s">
        <v>46</v>
      </c>
      <c r="D999" s="44">
        <v>20</v>
      </c>
      <c r="E999" s="62">
        <v>757.62</v>
      </c>
      <c r="F999" s="48">
        <f t="shared" ca="1" si="45"/>
        <v>15152.4</v>
      </c>
      <c r="G999" s="51"/>
      <c r="H999" s="51"/>
      <c r="I999" s="51"/>
      <c r="J999" s="51"/>
    </row>
    <row r="1000" spans="1:10" s="33" customFormat="1" ht="13.5" customHeight="1" x14ac:dyDescent="0.2">
      <c r="A1000" s="44">
        <v>31231313</v>
      </c>
      <c r="B1000" s="45" t="str">
        <f t="shared" ca="1" si="44"/>
        <v>Tubería de plástico</v>
      </c>
      <c r="C1000" s="44" t="s">
        <v>46</v>
      </c>
      <c r="D1000" s="44">
        <v>20</v>
      </c>
      <c r="E1000" s="62">
        <v>54.91</v>
      </c>
      <c r="F1000" s="48">
        <f t="shared" ca="1" si="45"/>
        <v>1098.1999999999998</v>
      </c>
      <c r="G1000" s="51"/>
      <c r="H1000" s="51"/>
      <c r="I1000" s="51"/>
      <c r="J1000" s="51"/>
    </row>
    <row r="1001" spans="1:10" s="33" customFormat="1" ht="13.5" customHeight="1" x14ac:dyDescent="0.2">
      <c r="A1001" s="44">
        <v>39121602</v>
      </c>
      <c r="B1001" s="45" t="str">
        <f t="shared" ca="1" si="44"/>
        <v>Breakers de circuito magnético</v>
      </c>
      <c r="C1001" s="44" t="s">
        <v>46</v>
      </c>
      <c r="D1001" s="44">
        <v>50</v>
      </c>
      <c r="E1001" s="62">
        <v>7044.28</v>
      </c>
      <c r="F1001" s="48">
        <f t="shared" ca="1" si="45"/>
        <v>352214</v>
      </c>
      <c r="G1001" s="51"/>
      <c r="H1001" s="51"/>
      <c r="I1001" s="51"/>
      <c r="J1001" s="51"/>
    </row>
    <row r="1002" spans="1:10" s="33" customFormat="1" ht="13.5" customHeight="1" x14ac:dyDescent="0.2">
      <c r="A1002" s="44">
        <v>31231313</v>
      </c>
      <c r="B1002" s="45" t="str">
        <f t="shared" ca="1" si="44"/>
        <v>Tubería de plástico</v>
      </c>
      <c r="C1002" s="44" t="s">
        <v>46</v>
      </c>
      <c r="D1002" s="44">
        <v>50</v>
      </c>
      <c r="E1002" s="62">
        <v>201.54</v>
      </c>
      <c r="F1002" s="48">
        <f t="shared" ca="1" si="45"/>
        <v>10077</v>
      </c>
      <c r="G1002" s="51"/>
      <c r="H1002" s="51"/>
      <c r="I1002" s="51"/>
      <c r="J1002" s="51"/>
    </row>
    <row r="1003" spans="1:10" s="33" customFormat="1" ht="13.5" customHeight="1" x14ac:dyDescent="0.2">
      <c r="A1003" s="44">
        <v>31211501</v>
      </c>
      <c r="B1003" s="45" t="str">
        <f t="shared" ca="1" si="44"/>
        <v>Pinturas de esmalte</v>
      </c>
      <c r="C1003" s="44" t="s">
        <v>46</v>
      </c>
      <c r="D1003" s="44">
        <v>75</v>
      </c>
      <c r="E1003" s="62">
        <v>9503.7900000000009</v>
      </c>
      <c r="F1003" s="48">
        <f t="shared" ca="1" si="45"/>
        <v>712784.25000000012</v>
      </c>
      <c r="G1003" s="51"/>
      <c r="H1003" s="51"/>
      <c r="I1003" s="51"/>
      <c r="J1003" s="51"/>
    </row>
    <row r="1004" spans="1:10" s="33" customFormat="1" ht="13.5" customHeight="1" x14ac:dyDescent="0.2">
      <c r="A1004" s="44">
        <v>31211501</v>
      </c>
      <c r="B1004" s="45" t="str">
        <f t="shared" ca="1" si="44"/>
        <v>Pinturas de esmalte</v>
      </c>
      <c r="C1004" s="44" t="s">
        <v>46</v>
      </c>
      <c r="D1004" s="44">
        <v>40</v>
      </c>
      <c r="E1004" s="62">
        <v>6364.84</v>
      </c>
      <c r="F1004" s="48">
        <f t="shared" ca="1" si="45"/>
        <v>254593.6</v>
      </c>
      <c r="G1004" s="51"/>
      <c r="H1004" s="51"/>
      <c r="I1004" s="51"/>
      <c r="J1004" s="51"/>
    </row>
    <row r="1005" spans="1:10" s="33" customFormat="1" ht="13.5" customHeight="1" x14ac:dyDescent="0.2">
      <c r="A1005" s="44">
        <v>11111604</v>
      </c>
      <c r="B1005" s="45" t="str">
        <f t="shared" ca="1" si="44"/>
        <v>Granito</v>
      </c>
      <c r="C1005" s="44" t="s">
        <v>46</v>
      </c>
      <c r="D1005" s="44">
        <v>35</v>
      </c>
      <c r="E1005" s="62">
        <v>518.5</v>
      </c>
      <c r="F1005" s="48">
        <f t="shared" ca="1" si="45"/>
        <v>18147.5</v>
      </c>
      <c r="G1005" s="51"/>
      <c r="H1005" s="51"/>
      <c r="I1005" s="51"/>
      <c r="J1005" s="51"/>
    </row>
    <row r="1006" spans="1:10" s="33" customFormat="1" ht="13.5" customHeight="1" x14ac:dyDescent="0.2">
      <c r="A1006" s="44">
        <v>11101502</v>
      </c>
      <c r="B1006" s="45" t="str">
        <f t="shared" ca="1" si="44"/>
        <v>Lija o esmeril</v>
      </c>
      <c r="C1006" s="44" t="s">
        <v>46</v>
      </c>
      <c r="D1006" s="44">
        <v>500</v>
      </c>
      <c r="E1006" s="62">
        <v>36.6</v>
      </c>
      <c r="F1006" s="48">
        <f t="shared" ca="1" si="45"/>
        <v>18300</v>
      </c>
      <c r="G1006" s="51"/>
      <c r="H1006" s="51"/>
      <c r="I1006" s="51"/>
      <c r="J1006" s="51"/>
    </row>
    <row r="1007" spans="1:10" s="33" customFormat="1" ht="13.5" customHeight="1" x14ac:dyDescent="0.2">
      <c r="A1007" s="44">
        <v>23153021</v>
      </c>
      <c r="B1007" s="45" t="str">
        <f t="shared" ca="1" si="44"/>
        <v>Mordaza de alimentación de cinta</v>
      </c>
      <c r="C1007" s="44" t="s">
        <v>46</v>
      </c>
      <c r="D1007" s="44">
        <v>20</v>
      </c>
      <c r="E1007" s="62">
        <v>180.55</v>
      </c>
      <c r="F1007" s="48">
        <f t="shared" ca="1" si="45"/>
        <v>3611</v>
      </c>
      <c r="G1007" s="51"/>
      <c r="H1007" s="51"/>
      <c r="I1007" s="51"/>
      <c r="J1007" s="51"/>
    </row>
    <row r="1008" spans="1:10" s="33" customFormat="1" ht="13.5" customHeight="1" x14ac:dyDescent="0.2">
      <c r="A1008" s="44">
        <v>30111601</v>
      </c>
      <c r="B1008" s="45" t="str">
        <f t="shared" ca="1" si="44"/>
        <v>Cemento</v>
      </c>
      <c r="C1008" s="44" t="s">
        <v>46</v>
      </c>
      <c r="D1008" s="44">
        <v>150</v>
      </c>
      <c r="E1008" s="62">
        <v>1464</v>
      </c>
      <c r="F1008" s="48">
        <f t="shared" ca="1" si="45"/>
        <v>219600</v>
      </c>
      <c r="G1008" s="51"/>
      <c r="H1008" s="51"/>
      <c r="I1008" s="51"/>
      <c r="J1008" s="51"/>
    </row>
    <row r="1009" spans="1:10" s="33" customFormat="1" ht="13.5" customHeight="1" x14ac:dyDescent="0.2">
      <c r="A1009" s="44">
        <v>60121908</v>
      </c>
      <c r="B1009" s="45" t="str">
        <f t="shared" ca="1" si="44"/>
        <v>Estampables mezclados</v>
      </c>
      <c r="C1009" s="44" t="s">
        <v>46</v>
      </c>
      <c r="D1009" s="44">
        <v>20</v>
      </c>
      <c r="E1009" s="62">
        <v>182.99</v>
      </c>
      <c r="F1009" s="48">
        <f t="shared" ca="1" si="45"/>
        <v>3659.8</v>
      </c>
      <c r="G1009" s="51"/>
      <c r="H1009" s="51"/>
      <c r="I1009" s="51"/>
      <c r="J1009" s="51"/>
    </row>
    <row r="1010" spans="1:10" s="33" customFormat="1" ht="13.5" customHeight="1" x14ac:dyDescent="0.2">
      <c r="A1010" s="44">
        <v>60122905</v>
      </c>
      <c r="B1010" s="45" t="str">
        <f t="shared" ca="1" si="44"/>
        <v>Cuentas de cerámica</v>
      </c>
      <c r="C1010" s="44" t="s">
        <v>105</v>
      </c>
      <c r="D1010" s="44">
        <v>1050</v>
      </c>
      <c r="E1010" s="62">
        <v>1708</v>
      </c>
      <c r="F1010" s="48">
        <f t="shared" ca="1" si="45"/>
        <v>1793400</v>
      </c>
      <c r="G1010" s="51"/>
      <c r="H1010" s="51"/>
      <c r="I1010" s="51"/>
      <c r="J1010" s="51"/>
    </row>
    <row r="1011" spans="1:10" s="33" customFormat="1" ht="13.5" customHeight="1" x14ac:dyDescent="0.2">
      <c r="A1011" s="44">
        <v>30111601</v>
      </c>
      <c r="B1011" s="45" t="str">
        <f t="shared" ca="1" si="44"/>
        <v>Cemento</v>
      </c>
      <c r="C1011" s="44" t="s">
        <v>46</v>
      </c>
      <c r="D1011" s="44">
        <v>100</v>
      </c>
      <c r="E1011" s="62">
        <v>396.5</v>
      </c>
      <c r="F1011" s="48">
        <f t="shared" ca="1" si="45"/>
        <v>39650</v>
      </c>
      <c r="G1011" s="51"/>
      <c r="H1011" s="51"/>
      <c r="I1011" s="51"/>
      <c r="J1011" s="51"/>
    </row>
    <row r="1012" spans="1:10" s="33" customFormat="1" ht="13.5" customHeight="1" x14ac:dyDescent="0.2">
      <c r="A1012" s="44">
        <v>31231313</v>
      </c>
      <c r="B1012" s="45" t="str">
        <f t="shared" ca="1" si="44"/>
        <v>Tubería de plástico</v>
      </c>
      <c r="C1012" s="44" t="s">
        <v>46</v>
      </c>
      <c r="D1012" s="44">
        <v>50</v>
      </c>
      <c r="E1012" s="62">
        <v>390.4</v>
      </c>
      <c r="F1012" s="48">
        <f t="shared" ca="1" si="45"/>
        <v>19520</v>
      </c>
      <c r="G1012" s="51"/>
      <c r="H1012" s="51"/>
      <c r="I1012" s="51"/>
      <c r="J1012" s="51"/>
    </row>
    <row r="1013" spans="1:10" s="33" customFormat="1" ht="13.5" customHeight="1" x14ac:dyDescent="0.2">
      <c r="A1013" s="44">
        <v>60121908</v>
      </c>
      <c r="B1013" s="45" t="str">
        <f t="shared" ca="1" si="44"/>
        <v>Estampables mezclados</v>
      </c>
      <c r="C1013" s="44" t="s">
        <v>46</v>
      </c>
      <c r="D1013" s="44">
        <v>50</v>
      </c>
      <c r="E1013" s="62">
        <v>213.5</v>
      </c>
      <c r="F1013" s="48">
        <f t="shared" ca="1" si="45"/>
        <v>10675</v>
      </c>
      <c r="G1013" s="51"/>
      <c r="H1013" s="51"/>
      <c r="I1013" s="51"/>
      <c r="J1013" s="51"/>
    </row>
    <row r="1014" spans="1:10" s="33" customFormat="1" ht="13.5" customHeight="1" x14ac:dyDescent="0.2">
      <c r="A1014" s="44">
        <v>31161606</v>
      </c>
      <c r="B1014" s="45" t="str">
        <f t="shared" ca="1" si="44"/>
        <v>Cerrojos de puerta</v>
      </c>
      <c r="C1014" s="44" t="s">
        <v>46</v>
      </c>
      <c r="D1014" s="44">
        <v>50</v>
      </c>
      <c r="E1014" s="62">
        <v>913.18</v>
      </c>
      <c r="F1014" s="48">
        <f t="shared" ca="1" si="45"/>
        <v>45659</v>
      </c>
      <c r="G1014" s="51"/>
      <c r="H1014" s="51"/>
      <c r="I1014" s="51"/>
      <c r="J1014" s="51"/>
    </row>
    <row r="1015" spans="1:10" s="33" customFormat="1" ht="13.5" customHeight="1" x14ac:dyDescent="0.2">
      <c r="A1015" s="44">
        <v>31161606</v>
      </c>
      <c r="B1015" s="45" t="str">
        <f t="shared" ca="1" si="44"/>
        <v>Cerrojos de puerta</v>
      </c>
      <c r="C1015" s="44" t="s">
        <v>46</v>
      </c>
      <c r="D1015" s="44">
        <v>50</v>
      </c>
      <c r="E1015" s="62">
        <v>109.8</v>
      </c>
      <c r="F1015" s="48">
        <f t="shared" ca="1" si="45"/>
        <v>5490</v>
      </c>
      <c r="G1015" s="51"/>
      <c r="H1015" s="51"/>
      <c r="I1015" s="51"/>
      <c r="J1015" s="51"/>
    </row>
    <row r="1016" spans="1:10" s="33" customFormat="1" ht="13.5" customHeight="1" x14ac:dyDescent="0.2">
      <c r="A1016" s="44">
        <v>31161606</v>
      </c>
      <c r="B1016" s="45" t="str">
        <f t="shared" ca="1" si="44"/>
        <v>Cerrojos de puerta</v>
      </c>
      <c r="C1016" s="44" t="s">
        <v>46</v>
      </c>
      <c r="D1016" s="44">
        <v>50</v>
      </c>
      <c r="E1016" s="62">
        <v>336.72</v>
      </c>
      <c r="F1016" s="48">
        <f t="shared" ca="1" si="45"/>
        <v>16836</v>
      </c>
      <c r="G1016" s="51"/>
      <c r="H1016" s="51"/>
      <c r="I1016" s="51"/>
      <c r="J1016" s="51"/>
    </row>
    <row r="1017" spans="1:10" s="33" customFormat="1" ht="13.5" customHeight="1" x14ac:dyDescent="0.2">
      <c r="A1017" s="44">
        <v>31161606</v>
      </c>
      <c r="B1017" s="45" t="str">
        <f t="shared" ca="1" si="44"/>
        <v>Cerrojos de puerta</v>
      </c>
      <c r="C1017" s="44" t="s">
        <v>46</v>
      </c>
      <c r="D1017" s="44">
        <v>30</v>
      </c>
      <c r="E1017" s="62">
        <v>204.02</v>
      </c>
      <c r="F1017" s="48">
        <f t="shared" ca="1" si="45"/>
        <v>6120.6</v>
      </c>
      <c r="G1017" s="51"/>
      <c r="H1017" s="51"/>
      <c r="I1017" s="51"/>
      <c r="J1017" s="51"/>
    </row>
    <row r="1018" spans="1:10" s="33" customFormat="1" ht="13.5" customHeight="1" x14ac:dyDescent="0.2">
      <c r="A1018" s="44">
        <v>31161606</v>
      </c>
      <c r="B1018" s="45" t="str">
        <f t="shared" ca="1" si="44"/>
        <v>Cerrojos de puerta</v>
      </c>
      <c r="C1018" s="44" t="s">
        <v>46</v>
      </c>
      <c r="D1018" s="44">
        <v>50</v>
      </c>
      <c r="E1018" s="62">
        <v>159.82</v>
      </c>
      <c r="F1018" s="48">
        <f t="shared" ca="1" si="45"/>
        <v>7991</v>
      </c>
      <c r="G1018" s="51"/>
      <c r="H1018" s="51"/>
      <c r="I1018" s="51"/>
      <c r="J1018" s="51"/>
    </row>
    <row r="1019" spans="1:10" s="33" customFormat="1" ht="13.5" customHeight="1" x14ac:dyDescent="0.2">
      <c r="A1019" s="44">
        <v>31161606</v>
      </c>
      <c r="B1019" s="45" t="str">
        <f t="shared" ca="1" si="44"/>
        <v>Cerrojos de puerta</v>
      </c>
      <c r="C1019" s="44" t="s">
        <v>46</v>
      </c>
      <c r="D1019" s="44">
        <v>30</v>
      </c>
      <c r="E1019" s="62">
        <v>35.270000000000003</v>
      </c>
      <c r="F1019" s="48">
        <f t="shared" ca="1" si="45"/>
        <v>1058.1000000000001</v>
      </c>
      <c r="G1019" s="51"/>
      <c r="H1019" s="51"/>
      <c r="I1019" s="51"/>
      <c r="J1019" s="51"/>
    </row>
    <row r="1020" spans="1:10" s="33" customFormat="1" ht="13.5" customHeight="1" x14ac:dyDescent="0.2">
      <c r="A1020" s="44">
        <v>31161606</v>
      </c>
      <c r="B1020" s="45" t="str">
        <f t="shared" ca="1" si="44"/>
        <v>Cerrojos de puerta</v>
      </c>
      <c r="C1020" s="44" t="s">
        <v>46</v>
      </c>
      <c r="D1020" s="44">
        <v>45</v>
      </c>
      <c r="E1020" s="62">
        <v>28.06</v>
      </c>
      <c r="F1020" s="48">
        <f t="shared" ca="1" si="45"/>
        <v>1262.7</v>
      </c>
      <c r="G1020" s="51"/>
      <c r="H1020" s="51"/>
      <c r="I1020" s="51"/>
      <c r="J1020" s="51"/>
    </row>
    <row r="1021" spans="1:10" s="33" customFormat="1" ht="13.5" customHeight="1" x14ac:dyDescent="0.2">
      <c r="A1021" s="44">
        <v>31161606</v>
      </c>
      <c r="B1021" s="45" t="str">
        <f t="shared" ca="1" si="44"/>
        <v>Cerrojos de puerta</v>
      </c>
      <c r="C1021" s="44" t="s">
        <v>46</v>
      </c>
      <c r="D1021" s="44">
        <v>20</v>
      </c>
      <c r="E1021" s="62">
        <v>225.7</v>
      </c>
      <c r="F1021" s="48">
        <f t="shared" ca="1" si="45"/>
        <v>4514</v>
      </c>
      <c r="G1021" s="51"/>
      <c r="H1021" s="51"/>
      <c r="I1021" s="51"/>
      <c r="J1021" s="51"/>
    </row>
    <row r="1022" spans="1:10" s="33" customFormat="1" ht="13.5" customHeight="1" x14ac:dyDescent="0.2">
      <c r="A1022" s="44">
        <v>31161606</v>
      </c>
      <c r="B1022" s="45" t="str">
        <f t="shared" ca="1" si="44"/>
        <v>Cerrojos de puerta</v>
      </c>
      <c r="C1022" s="44" t="s">
        <v>46</v>
      </c>
      <c r="D1022" s="44">
        <v>20</v>
      </c>
      <c r="E1022" s="62">
        <v>153.72</v>
      </c>
      <c r="F1022" s="48">
        <f t="shared" ca="1" si="45"/>
        <v>3074.4</v>
      </c>
      <c r="G1022" s="51"/>
      <c r="H1022" s="51"/>
      <c r="I1022" s="51"/>
      <c r="J1022" s="51"/>
    </row>
    <row r="1023" spans="1:10" s="33" customFormat="1" ht="13.5" customHeight="1" x14ac:dyDescent="0.2">
      <c r="A1023" s="44">
        <v>31231313</v>
      </c>
      <c r="B1023" s="45" t="str">
        <f t="shared" ca="1" si="44"/>
        <v>Tubería de plástico</v>
      </c>
      <c r="C1023" s="44" t="s">
        <v>46</v>
      </c>
      <c r="D1023" s="44">
        <v>20</v>
      </c>
      <c r="E1023" s="62">
        <v>103.7</v>
      </c>
      <c r="F1023" s="48">
        <f t="shared" ca="1" si="45"/>
        <v>2074</v>
      </c>
      <c r="G1023" s="51"/>
      <c r="H1023" s="51"/>
      <c r="I1023" s="51"/>
      <c r="J1023" s="51"/>
    </row>
    <row r="1024" spans="1:10" s="33" customFormat="1" ht="13.5" customHeight="1" x14ac:dyDescent="0.2">
      <c r="A1024" s="44">
        <v>31231313</v>
      </c>
      <c r="B1024" s="45" t="str">
        <f t="shared" ca="1" si="44"/>
        <v>Tubería de plástico</v>
      </c>
      <c r="C1024" s="44" t="s">
        <v>46</v>
      </c>
      <c r="D1024" s="44">
        <v>20</v>
      </c>
      <c r="E1024" s="62">
        <v>87.84</v>
      </c>
      <c r="F1024" s="48">
        <f t="shared" ca="1" si="45"/>
        <v>1756.8000000000002</v>
      </c>
      <c r="G1024" s="51"/>
      <c r="H1024" s="51"/>
      <c r="I1024" s="51"/>
      <c r="J1024" s="51"/>
    </row>
    <row r="1025" spans="1:10" s="33" customFormat="1" ht="13.5" customHeight="1" x14ac:dyDescent="0.2">
      <c r="A1025" s="44">
        <v>27111701</v>
      </c>
      <c r="B1025" s="45" t="str">
        <f t="shared" ca="1" si="44"/>
        <v>Destornilladores</v>
      </c>
      <c r="C1025" s="44" t="s">
        <v>46</v>
      </c>
      <c r="D1025" s="44">
        <v>20</v>
      </c>
      <c r="E1025" s="62">
        <v>84.17</v>
      </c>
      <c r="F1025" s="48">
        <f t="shared" ca="1" si="45"/>
        <v>1683.4</v>
      </c>
      <c r="G1025" s="51"/>
      <c r="H1025" s="51"/>
      <c r="I1025" s="51"/>
      <c r="J1025" s="51"/>
    </row>
    <row r="1026" spans="1:10" s="33" customFormat="1" ht="13.5" customHeight="1" x14ac:dyDescent="0.2">
      <c r="A1026" s="44">
        <v>30111601</v>
      </c>
      <c r="B1026" s="45" t="str">
        <f t="shared" ca="1" si="44"/>
        <v>Cemento</v>
      </c>
      <c r="C1026" s="44" t="s">
        <v>46</v>
      </c>
      <c r="D1026" s="44">
        <v>50</v>
      </c>
      <c r="E1026" s="62">
        <v>1177.3</v>
      </c>
      <c r="F1026" s="48">
        <f t="shared" ca="1" si="45"/>
        <v>58865</v>
      </c>
      <c r="G1026" s="51"/>
      <c r="H1026" s="51"/>
      <c r="I1026" s="51"/>
      <c r="J1026" s="51"/>
    </row>
    <row r="1027" spans="1:10" s="33" customFormat="1" ht="13.5" customHeight="1" x14ac:dyDescent="0.2">
      <c r="A1027" s="44">
        <v>31231313</v>
      </c>
      <c r="B1027" s="45" t="str">
        <f t="shared" ca="1" si="44"/>
        <v>Tubería de plástico</v>
      </c>
      <c r="C1027" s="44" t="s">
        <v>46</v>
      </c>
      <c r="D1027" s="44">
        <v>50</v>
      </c>
      <c r="E1027" s="62">
        <v>33.93</v>
      </c>
      <c r="F1027" s="48">
        <f t="shared" ca="1" si="45"/>
        <v>1696.5</v>
      </c>
      <c r="G1027" s="51"/>
      <c r="H1027" s="51"/>
      <c r="I1027" s="51"/>
      <c r="J1027" s="51"/>
    </row>
    <row r="1028" spans="1:10" s="33" customFormat="1" ht="13.5" customHeight="1" x14ac:dyDescent="0.2">
      <c r="A1028" s="44">
        <v>31161606</v>
      </c>
      <c r="B1028" s="45" t="str">
        <f t="shared" ca="1" si="44"/>
        <v>Cerrojos de puerta</v>
      </c>
      <c r="C1028" s="44" t="s">
        <v>46</v>
      </c>
      <c r="D1028" s="44">
        <v>50</v>
      </c>
      <c r="E1028" s="62">
        <v>28.06</v>
      </c>
      <c r="F1028" s="48">
        <f t="shared" ca="1" si="45"/>
        <v>1403</v>
      </c>
      <c r="G1028" s="51"/>
      <c r="H1028" s="51"/>
      <c r="I1028" s="51"/>
      <c r="J1028" s="51"/>
    </row>
    <row r="1029" spans="1:10" s="33" customFormat="1" ht="13.5" customHeight="1" x14ac:dyDescent="0.2">
      <c r="A1029" s="44">
        <v>31161606</v>
      </c>
      <c r="B1029" s="45" t="str">
        <f t="shared" ca="1" si="44"/>
        <v>Cerrojos de puerta</v>
      </c>
      <c r="C1029" s="44" t="s">
        <v>46</v>
      </c>
      <c r="D1029" s="44">
        <v>50</v>
      </c>
      <c r="E1029" s="62">
        <v>51.91</v>
      </c>
      <c r="F1029" s="48">
        <f t="shared" ca="1" si="45"/>
        <v>2595.5</v>
      </c>
      <c r="G1029" s="51"/>
      <c r="H1029" s="51"/>
      <c r="I1029" s="51"/>
      <c r="J1029" s="51"/>
    </row>
    <row r="1030" spans="1:10" s="33" customFormat="1" ht="13.5" customHeight="1" x14ac:dyDescent="0.2">
      <c r="A1030" s="44">
        <v>31161606</v>
      </c>
      <c r="B1030" s="45" t="str">
        <f t="shared" ca="1" si="44"/>
        <v>Cerrojos de puerta</v>
      </c>
      <c r="C1030" s="44" t="s">
        <v>46</v>
      </c>
      <c r="D1030" s="44">
        <v>25</v>
      </c>
      <c r="E1030" s="62">
        <v>24.4</v>
      </c>
      <c r="F1030" s="48">
        <f t="shared" ca="1" si="45"/>
        <v>610</v>
      </c>
      <c r="G1030" s="51"/>
      <c r="H1030" s="51"/>
      <c r="I1030" s="51"/>
      <c r="J1030" s="51"/>
    </row>
    <row r="1031" spans="1:10" s="33" customFormat="1" ht="13.5" customHeight="1" x14ac:dyDescent="0.2">
      <c r="A1031" s="44">
        <v>31231313</v>
      </c>
      <c r="B1031" s="45" t="str">
        <f t="shared" ca="1" si="44"/>
        <v>Tubería de plástico</v>
      </c>
      <c r="C1031" s="44" t="s">
        <v>46</v>
      </c>
      <c r="D1031" s="44">
        <v>20</v>
      </c>
      <c r="E1031" s="62">
        <v>167.14</v>
      </c>
      <c r="F1031" s="48">
        <f t="shared" ca="1" si="45"/>
        <v>3342.7999999999997</v>
      </c>
      <c r="G1031" s="51"/>
      <c r="H1031" s="51"/>
      <c r="I1031" s="51"/>
      <c r="J1031" s="51"/>
    </row>
    <row r="1032" spans="1:10" s="33" customFormat="1" ht="13.5" customHeight="1" x14ac:dyDescent="0.2">
      <c r="A1032" s="44">
        <v>31231313</v>
      </c>
      <c r="B1032" s="45" t="str">
        <f t="shared" ca="1" si="44"/>
        <v>Tubería de plástico</v>
      </c>
      <c r="C1032" s="44" t="s">
        <v>46</v>
      </c>
      <c r="D1032" s="44">
        <v>250</v>
      </c>
      <c r="E1032" s="62">
        <v>24.4</v>
      </c>
      <c r="F1032" s="48">
        <f t="shared" ca="1" si="45"/>
        <v>6100</v>
      </c>
      <c r="G1032" s="51"/>
      <c r="H1032" s="51"/>
      <c r="I1032" s="51"/>
      <c r="J1032" s="51"/>
    </row>
    <row r="1033" spans="1:10" s="33" customFormat="1" ht="13.5" customHeight="1" x14ac:dyDescent="0.2">
      <c r="A1033" s="44">
        <v>31231313</v>
      </c>
      <c r="B1033" s="45" t="str">
        <f t="shared" ca="1" si="44"/>
        <v>Tubería de plástico</v>
      </c>
      <c r="C1033" s="44" t="s">
        <v>46</v>
      </c>
      <c r="D1033" s="44">
        <v>50</v>
      </c>
      <c r="E1033" s="62">
        <v>304.99</v>
      </c>
      <c r="F1033" s="48">
        <f t="shared" ca="1" si="45"/>
        <v>15249.5</v>
      </c>
      <c r="G1033" s="51"/>
      <c r="H1033" s="51"/>
      <c r="I1033" s="51"/>
      <c r="J1033" s="51"/>
    </row>
    <row r="1034" spans="1:10" s="33" customFormat="1" ht="13.5" customHeight="1" x14ac:dyDescent="0.2">
      <c r="A1034" s="44">
        <v>31231313</v>
      </c>
      <c r="B1034" s="45" t="str">
        <f t="shared" ca="1" si="44"/>
        <v>Tubería de plástico</v>
      </c>
      <c r="C1034" s="44" t="s">
        <v>46</v>
      </c>
      <c r="D1034" s="44">
        <v>50</v>
      </c>
      <c r="E1034" s="62">
        <v>1830</v>
      </c>
      <c r="F1034" s="48">
        <f t="shared" ca="1" si="45"/>
        <v>91500</v>
      </c>
      <c r="G1034" s="51"/>
      <c r="H1034" s="51"/>
      <c r="I1034" s="51"/>
      <c r="J1034" s="51"/>
    </row>
    <row r="1035" spans="1:10" s="33" customFormat="1" ht="13.5" customHeight="1" x14ac:dyDescent="0.2">
      <c r="A1035" s="44">
        <v>31231313</v>
      </c>
      <c r="B1035" s="45" t="str">
        <f t="shared" ca="1" si="44"/>
        <v>Tubería de plástico</v>
      </c>
      <c r="C1035" s="44" t="s">
        <v>46</v>
      </c>
      <c r="D1035" s="44">
        <v>50</v>
      </c>
      <c r="E1035" s="62">
        <v>136.66</v>
      </c>
      <c r="F1035" s="48">
        <f t="shared" ca="1" si="45"/>
        <v>6833</v>
      </c>
      <c r="G1035" s="51"/>
      <c r="H1035" s="51"/>
      <c r="I1035" s="51"/>
      <c r="J1035" s="51"/>
    </row>
    <row r="1036" spans="1:10" s="33" customFormat="1" ht="13.5" customHeight="1" x14ac:dyDescent="0.2">
      <c r="A1036" s="44">
        <v>31231313</v>
      </c>
      <c r="B1036" s="45" t="str">
        <f t="shared" ca="1" si="44"/>
        <v>Tubería de plástico</v>
      </c>
      <c r="C1036" s="44" t="s">
        <v>46</v>
      </c>
      <c r="D1036" s="44">
        <v>50</v>
      </c>
      <c r="E1036" s="62">
        <v>103.69</v>
      </c>
      <c r="F1036" s="48">
        <f t="shared" ca="1" si="45"/>
        <v>5184.5</v>
      </c>
      <c r="G1036" s="51"/>
      <c r="H1036" s="51"/>
      <c r="I1036" s="51"/>
      <c r="J1036" s="51"/>
    </row>
    <row r="1037" spans="1:10" s="33" customFormat="1" ht="13.5" customHeight="1" x14ac:dyDescent="0.2">
      <c r="A1037" s="44">
        <v>31231313</v>
      </c>
      <c r="B1037" s="45" t="str">
        <f t="shared" ca="1" si="44"/>
        <v>Tubería de plástico</v>
      </c>
      <c r="C1037" s="44" t="s">
        <v>46</v>
      </c>
      <c r="D1037" s="44">
        <v>50</v>
      </c>
      <c r="E1037" s="62">
        <v>390.4</v>
      </c>
      <c r="F1037" s="48">
        <f t="shared" ca="1" si="45"/>
        <v>19520</v>
      </c>
      <c r="G1037" s="51"/>
      <c r="H1037" s="51"/>
      <c r="I1037" s="51"/>
      <c r="J1037" s="51"/>
    </row>
    <row r="1038" spans="1:10" s="33" customFormat="1" ht="13.5" customHeight="1" x14ac:dyDescent="0.2">
      <c r="A1038" s="44">
        <v>31231313</v>
      </c>
      <c r="B1038" s="45" t="str">
        <f t="shared" ca="1" si="44"/>
        <v>Tubería de plástico</v>
      </c>
      <c r="C1038" s="44" t="s">
        <v>46</v>
      </c>
      <c r="D1038" s="44">
        <v>50</v>
      </c>
      <c r="E1038" s="62">
        <v>905.24</v>
      </c>
      <c r="F1038" s="48">
        <f t="shared" ca="1" si="45"/>
        <v>45262</v>
      </c>
      <c r="G1038" s="51"/>
      <c r="H1038" s="51"/>
      <c r="I1038" s="51"/>
      <c r="J1038" s="51"/>
    </row>
    <row r="1039" spans="1:10" s="33" customFormat="1" ht="13.5" customHeight="1" x14ac:dyDescent="0.2">
      <c r="A1039" s="44">
        <v>31231313</v>
      </c>
      <c r="B1039" s="45" t="str">
        <f t="shared" ca="1" si="44"/>
        <v>Tubería de plástico</v>
      </c>
      <c r="C1039" s="44" t="s">
        <v>46</v>
      </c>
      <c r="D1039" s="44">
        <v>50</v>
      </c>
      <c r="E1039" s="62">
        <v>340.32</v>
      </c>
      <c r="F1039" s="48">
        <f t="shared" ca="1" si="45"/>
        <v>17016</v>
      </c>
      <c r="G1039" s="51"/>
      <c r="H1039" s="51"/>
      <c r="I1039" s="51"/>
      <c r="J1039" s="51"/>
    </row>
    <row r="1040" spans="1:10" s="33" customFormat="1" ht="13.5" customHeight="1" x14ac:dyDescent="0.2">
      <c r="A1040" s="44">
        <v>31231313</v>
      </c>
      <c r="B1040" s="45" t="str">
        <f t="shared" ca="1" si="44"/>
        <v>Tubería de plástico</v>
      </c>
      <c r="C1040" s="44" t="s">
        <v>46</v>
      </c>
      <c r="D1040" s="44">
        <v>50</v>
      </c>
      <c r="E1040" s="62">
        <v>390.4</v>
      </c>
      <c r="F1040" s="48">
        <f t="shared" ca="1" si="45"/>
        <v>19520</v>
      </c>
      <c r="G1040" s="51"/>
      <c r="H1040" s="51"/>
      <c r="I1040" s="51"/>
      <c r="J1040" s="51"/>
    </row>
    <row r="1041" spans="1:10" s="33" customFormat="1" ht="13.5" customHeight="1" x14ac:dyDescent="0.2">
      <c r="A1041" s="44">
        <v>31231313</v>
      </c>
      <c r="B1041" s="45" t="str">
        <f t="shared" ca="1" si="44"/>
        <v>Tubería de plástico</v>
      </c>
      <c r="C1041" s="44" t="s">
        <v>46</v>
      </c>
      <c r="D1041" s="44">
        <v>50</v>
      </c>
      <c r="E1041" s="62">
        <v>31.01</v>
      </c>
      <c r="F1041" s="48">
        <f t="shared" ca="1" si="45"/>
        <v>1550.5</v>
      </c>
      <c r="G1041" s="51"/>
      <c r="H1041" s="51"/>
      <c r="I1041" s="51"/>
      <c r="J1041" s="51"/>
    </row>
    <row r="1042" spans="1:10" s="33" customFormat="1" ht="13.5" customHeight="1" x14ac:dyDescent="0.2">
      <c r="A1042" s="44">
        <v>31231313</v>
      </c>
      <c r="B1042" s="45" t="str">
        <f t="shared" ca="1" si="44"/>
        <v>Tubería de plástico</v>
      </c>
      <c r="C1042" s="44" t="s">
        <v>46</v>
      </c>
      <c r="D1042" s="44">
        <v>50</v>
      </c>
      <c r="E1042" s="62">
        <v>19.66</v>
      </c>
      <c r="F1042" s="48">
        <f t="shared" ca="1" si="45"/>
        <v>983</v>
      </c>
      <c r="G1042" s="51"/>
      <c r="H1042" s="51"/>
      <c r="I1042" s="51"/>
      <c r="J1042" s="51"/>
    </row>
    <row r="1043" spans="1:10" s="33" customFormat="1" ht="13.5" customHeight="1" x14ac:dyDescent="0.2">
      <c r="A1043" s="44">
        <v>31231313</v>
      </c>
      <c r="B1043" s="45" t="str">
        <f t="shared" ca="1" si="44"/>
        <v>Tubería de plástico</v>
      </c>
      <c r="C1043" s="44" t="s">
        <v>46</v>
      </c>
      <c r="D1043" s="44">
        <v>50</v>
      </c>
      <c r="E1043" s="62">
        <v>218.37</v>
      </c>
      <c r="F1043" s="48">
        <f t="shared" ca="1" si="45"/>
        <v>10918.5</v>
      </c>
      <c r="G1043" s="51"/>
      <c r="H1043" s="51"/>
      <c r="I1043" s="51"/>
      <c r="J1043" s="51"/>
    </row>
    <row r="1044" spans="1:10" s="33" customFormat="1" ht="13.5" customHeight="1" x14ac:dyDescent="0.2">
      <c r="A1044" s="44">
        <v>31231313</v>
      </c>
      <c r="B1044" s="45" t="str">
        <f t="shared" ca="1" si="44"/>
        <v>Tubería de plástico</v>
      </c>
      <c r="C1044" s="44" t="s">
        <v>46</v>
      </c>
      <c r="D1044" s="44">
        <v>85</v>
      </c>
      <c r="E1044" s="62">
        <v>549</v>
      </c>
      <c r="F1044" s="48">
        <f t="shared" ca="1" si="45"/>
        <v>46665</v>
      </c>
      <c r="G1044" s="51"/>
      <c r="H1044" s="51"/>
      <c r="I1044" s="51"/>
      <c r="J1044" s="51"/>
    </row>
    <row r="1045" spans="1:10" s="33" customFormat="1" ht="14.1" customHeight="1" x14ac:dyDescent="0.2">
      <c r="A1045" s="51"/>
      <c r="B1045" s="51"/>
      <c r="C1045" s="51"/>
      <c r="D1045" s="51"/>
      <c r="E1045" s="49" t="s">
        <v>47</v>
      </c>
      <c r="F1045" s="50">
        <f ca="1">SUM(Table342[MONTO TOTAL ESTIMADO])</f>
        <v>5114377.9999999991</v>
      </c>
      <c r="G1045" s="51"/>
      <c r="H1045" s="51" t="str">
        <f>C972</f>
        <v>Bienes</v>
      </c>
      <c r="I1045" s="51" t="str">
        <f>E972</f>
        <v>No</v>
      </c>
      <c r="J1045" s="51" t="str">
        <f>D972</f>
        <v>Comparacion de Precios</v>
      </c>
    </row>
    <row r="1046" spans="1:10" s="33" customFormat="1" ht="14.1" customHeight="1" thickBot="1" x14ac:dyDescent="0.3"/>
    <row r="1047" spans="1:10" s="33" customFormat="1" ht="33.75" customHeight="1" thickBot="1" x14ac:dyDescent="0.25">
      <c r="A1047" s="34" t="s">
        <v>18</v>
      </c>
      <c r="B1047" s="34" t="s">
        <v>19</v>
      </c>
      <c r="C1047" s="34" t="s">
        <v>20</v>
      </c>
      <c r="D1047" s="34" t="s">
        <v>21</v>
      </c>
      <c r="E1047" s="34" t="s">
        <v>22</v>
      </c>
      <c r="F1047" s="34" t="s">
        <v>23</v>
      </c>
      <c r="G1047" s="51"/>
      <c r="H1047" s="51"/>
      <c r="I1047" s="51"/>
      <c r="J1047" s="51"/>
    </row>
    <row r="1048" spans="1:10" s="33" customFormat="1" ht="13.5" customHeight="1" thickBot="1" x14ac:dyDescent="0.25">
      <c r="A1048" s="35" t="s">
        <v>106</v>
      </c>
      <c r="B1048" s="35" t="s">
        <v>57</v>
      </c>
      <c r="C1048" s="35" t="s">
        <v>26</v>
      </c>
      <c r="D1048" s="35" t="s">
        <v>51</v>
      </c>
      <c r="E1048" s="35" t="s">
        <v>28</v>
      </c>
      <c r="F1048" s="35"/>
      <c r="G1048" s="51"/>
      <c r="H1048" s="51"/>
      <c r="I1048" s="51"/>
      <c r="J1048" s="51"/>
    </row>
    <row r="1049" spans="1:10" s="33" customFormat="1" ht="14.1" customHeight="1" thickBot="1" x14ac:dyDescent="0.25">
      <c r="A1049" s="36" t="s">
        <v>29</v>
      </c>
      <c r="B1049" s="37" t="s">
        <v>30</v>
      </c>
      <c r="C1049" s="52">
        <v>45026</v>
      </c>
      <c r="D1049" s="36" t="s">
        <v>31</v>
      </c>
      <c r="E1049" s="37" t="s">
        <v>32</v>
      </c>
      <c r="F1049" s="35" t="s">
        <v>33</v>
      </c>
      <c r="G1049" s="51"/>
      <c r="H1049" s="51"/>
      <c r="I1049" s="51"/>
      <c r="J1049" s="51"/>
    </row>
    <row r="1050" spans="1:10" s="33" customFormat="1" ht="14.1" customHeight="1" thickBot="1" x14ac:dyDescent="0.25">
      <c r="A1050" s="41"/>
      <c r="B1050" s="37" t="s">
        <v>34</v>
      </c>
      <c r="C1050" s="53">
        <f>IF(C1049="","",IF(AND(MONTH(C1049)&gt;=1,MONTH(C1049)&lt;=3),1,IF(AND(MONTH(C1049)&gt;=4,MONTH(C1049)&lt;=6),2,IF(AND(MONTH(C1049)&gt;=7,MONTH(C1049)&lt;=9),3,4))))</f>
        <v>2</v>
      </c>
      <c r="D1050" s="41"/>
      <c r="E1050" s="37" t="s">
        <v>35</v>
      </c>
      <c r="F1050" s="35" t="s">
        <v>36</v>
      </c>
      <c r="G1050" s="51"/>
      <c r="H1050" s="51"/>
      <c r="I1050" s="51"/>
      <c r="J1050" s="51"/>
    </row>
    <row r="1051" spans="1:10" s="33" customFormat="1" ht="14.1" customHeight="1" thickBot="1" x14ac:dyDescent="0.25">
      <c r="A1051" s="41"/>
      <c r="B1051" s="37" t="s">
        <v>37</v>
      </c>
      <c r="C1051" s="52">
        <v>45037</v>
      </c>
      <c r="D1051" s="41"/>
      <c r="E1051" s="37" t="s">
        <v>38</v>
      </c>
      <c r="F1051" s="35" t="s">
        <v>36</v>
      </c>
      <c r="G1051" s="51"/>
      <c r="H1051" s="51"/>
      <c r="I1051" s="51"/>
      <c r="J1051" s="51"/>
    </row>
    <row r="1052" spans="1:10" s="33" customFormat="1" ht="14.1" customHeight="1" thickBot="1" x14ac:dyDescent="0.25">
      <c r="A1052" s="41"/>
      <c r="B1052" s="37" t="s">
        <v>34</v>
      </c>
      <c r="C1052" s="53">
        <f>IF(C1051="","",IF(AND(MONTH(C1051)&gt;=1,MONTH(C1051)&lt;=3),1,IF(AND(MONTH(C1051)&gt;=4,MONTH(C1051)&lt;=6),2,IF(AND(MONTH(C1051)&gt;=7,MONTH(C1051)&lt;=9),3,4))))</f>
        <v>2</v>
      </c>
      <c r="D1052" s="41"/>
      <c r="E1052" s="37" t="s">
        <v>39</v>
      </c>
      <c r="F1052" s="35" t="s">
        <v>36</v>
      </c>
      <c r="G1052" s="51"/>
      <c r="H1052" s="51"/>
      <c r="I1052" s="51"/>
      <c r="J1052" s="51"/>
    </row>
    <row r="1053" spans="1:10" s="33" customFormat="1" ht="14.1" customHeight="1" thickBot="1" x14ac:dyDescent="0.25">
      <c r="A1053" s="51"/>
      <c r="B1053" s="51"/>
      <c r="C1053" s="51"/>
      <c r="D1053" s="51"/>
      <c r="E1053" s="51"/>
      <c r="F1053" s="51"/>
      <c r="G1053" s="51"/>
      <c r="H1053" s="51"/>
      <c r="I1053" s="51"/>
      <c r="J1053" s="51"/>
    </row>
    <row r="1054" spans="1:10" s="33" customFormat="1" ht="14.1" customHeight="1" thickBot="1" x14ac:dyDescent="0.25">
      <c r="A1054" s="43" t="s">
        <v>40</v>
      </c>
      <c r="B1054" s="43" t="s">
        <v>41</v>
      </c>
      <c r="C1054" s="43" t="s">
        <v>42</v>
      </c>
      <c r="D1054" s="43" t="s">
        <v>43</v>
      </c>
      <c r="E1054" s="43" t="s">
        <v>44</v>
      </c>
      <c r="F1054" s="43" t="s">
        <v>45</v>
      </c>
      <c r="G1054" s="51"/>
      <c r="H1054" s="51"/>
      <c r="I1054" s="51"/>
      <c r="J1054" s="51"/>
    </row>
    <row r="1055" spans="1:10" s="33" customFormat="1" ht="14.1" customHeight="1" x14ac:dyDescent="0.2">
      <c r="A1055" s="44">
        <v>30101604</v>
      </c>
      <c r="B1055" s="45" t="str">
        <f t="shared" ref="B1055:B1071" ca="1" si="46">IFERROR(INDEX(UNSPSCDes,MATCH(INDIRECT(ADDRESS(ROW(),COLUMN()-1,4)),UNSPSCCode,0)),"")</f>
        <v>Barras de acero</v>
      </c>
      <c r="C1055" s="44" t="s">
        <v>107</v>
      </c>
      <c r="D1055" s="44">
        <v>310</v>
      </c>
      <c r="E1055" s="56">
        <v>4099.1899999999996</v>
      </c>
      <c r="F1055" s="48">
        <f t="shared" ref="F1055:F1071" ca="1" si="47">INDIRECT(ADDRESS(ROW(),COLUMN()-2,4))*INDIRECT(ADDRESS(ROW(),COLUMN()-1,4))</f>
        <v>1270748.8999999999</v>
      </c>
      <c r="G1055" s="51"/>
      <c r="H1055" s="51"/>
      <c r="I1055" s="51"/>
      <c r="J1055" s="51"/>
    </row>
    <row r="1056" spans="1:10" s="33" customFormat="1" ht="13.5" customHeight="1" x14ac:dyDescent="0.2">
      <c r="A1056" s="44">
        <v>30101604</v>
      </c>
      <c r="B1056" s="45" t="str">
        <f t="shared" ca="1" si="46"/>
        <v>Barras de acero</v>
      </c>
      <c r="C1056" s="44" t="s">
        <v>107</v>
      </c>
      <c r="D1056" s="44">
        <v>50</v>
      </c>
      <c r="E1056" s="56">
        <v>4099.1899999999996</v>
      </c>
      <c r="F1056" s="48">
        <f t="shared" ca="1" si="47"/>
        <v>204959.49999999997</v>
      </c>
      <c r="G1056" s="51"/>
      <c r="H1056" s="51"/>
      <c r="I1056" s="51"/>
      <c r="J1056" s="51"/>
    </row>
    <row r="1057" spans="1:10" s="33" customFormat="1" ht="13.5" customHeight="1" x14ac:dyDescent="0.2">
      <c r="A1057" s="44">
        <v>30101604</v>
      </c>
      <c r="B1057" s="45" t="str">
        <f t="shared" ca="1" si="46"/>
        <v>Barras de acero</v>
      </c>
      <c r="C1057" s="44" t="s">
        <v>108</v>
      </c>
      <c r="D1057" s="44">
        <v>720</v>
      </c>
      <c r="E1057" s="56">
        <v>140.91</v>
      </c>
      <c r="F1057" s="48">
        <f t="shared" ca="1" si="47"/>
        <v>101455.2</v>
      </c>
      <c r="G1057" s="51"/>
      <c r="H1057" s="51"/>
      <c r="I1057" s="51"/>
      <c r="J1057" s="51"/>
    </row>
    <row r="1058" spans="1:10" s="33" customFormat="1" ht="13.5" customHeight="1" x14ac:dyDescent="0.2">
      <c r="A1058" s="44">
        <v>30101604</v>
      </c>
      <c r="B1058" s="45" t="str">
        <f t="shared" ca="1" si="46"/>
        <v>Barras de acero</v>
      </c>
      <c r="C1058" s="44" t="s">
        <v>46</v>
      </c>
      <c r="D1058" s="44">
        <v>10</v>
      </c>
      <c r="E1058" s="56">
        <v>19202.2</v>
      </c>
      <c r="F1058" s="48">
        <f t="shared" ca="1" si="47"/>
        <v>192022</v>
      </c>
      <c r="G1058" s="51"/>
      <c r="H1058" s="51"/>
      <c r="I1058" s="51"/>
      <c r="J1058" s="51"/>
    </row>
    <row r="1059" spans="1:10" s="33" customFormat="1" ht="13.5" customHeight="1" x14ac:dyDescent="0.2">
      <c r="A1059" s="44">
        <v>30111601</v>
      </c>
      <c r="B1059" s="45" t="str">
        <f t="shared" ca="1" si="46"/>
        <v>Cemento</v>
      </c>
      <c r="C1059" s="44" t="s">
        <v>46</v>
      </c>
      <c r="D1059" s="44">
        <v>3000</v>
      </c>
      <c r="E1059" s="56">
        <v>525.21</v>
      </c>
      <c r="F1059" s="48">
        <f t="shared" ca="1" si="47"/>
        <v>1575630</v>
      </c>
      <c r="G1059" s="51"/>
      <c r="H1059" s="51"/>
      <c r="I1059" s="51"/>
      <c r="J1059" s="51"/>
    </row>
    <row r="1060" spans="1:10" s="33" customFormat="1" ht="13.5" customHeight="1" x14ac:dyDescent="0.2">
      <c r="A1060" s="44">
        <v>11111701</v>
      </c>
      <c r="B1060" s="45" t="str">
        <f t="shared" ca="1" si="46"/>
        <v>Arena de sílice</v>
      </c>
      <c r="C1060" s="44" t="s">
        <v>105</v>
      </c>
      <c r="D1060" s="44">
        <v>105</v>
      </c>
      <c r="E1060" s="56">
        <v>2562</v>
      </c>
      <c r="F1060" s="48">
        <f t="shared" ca="1" si="47"/>
        <v>269010</v>
      </c>
      <c r="G1060" s="51"/>
      <c r="H1060" s="51"/>
      <c r="I1060" s="51"/>
      <c r="J1060" s="51"/>
    </row>
    <row r="1061" spans="1:10" s="33" customFormat="1" ht="13.5" customHeight="1" x14ac:dyDescent="0.2">
      <c r="A1061" s="44">
        <v>11111701</v>
      </c>
      <c r="B1061" s="45" t="str">
        <f t="shared" ca="1" si="46"/>
        <v>Arena de sílice</v>
      </c>
      <c r="C1061" s="44" t="s">
        <v>105</v>
      </c>
      <c r="D1061" s="44">
        <v>90</v>
      </c>
      <c r="E1061" s="56">
        <v>1281</v>
      </c>
      <c r="F1061" s="48">
        <f t="shared" ca="1" si="47"/>
        <v>115290</v>
      </c>
      <c r="G1061" s="51"/>
      <c r="H1061" s="51"/>
      <c r="I1061" s="51"/>
      <c r="J1061" s="51"/>
    </row>
    <row r="1062" spans="1:10" s="33" customFormat="1" ht="13.5" customHeight="1" x14ac:dyDescent="0.2">
      <c r="A1062" s="44">
        <v>11111701</v>
      </c>
      <c r="B1062" s="45" t="str">
        <f t="shared" ca="1" si="46"/>
        <v>Arena de sílice</v>
      </c>
      <c r="C1062" s="44" t="s">
        <v>105</v>
      </c>
      <c r="D1062" s="44">
        <v>100</v>
      </c>
      <c r="E1062" s="56">
        <v>2305.8000000000002</v>
      </c>
      <c r="F1062" s="48">
        <f t="shared" ca="1" si="47"/>
        <v>230580.00000000003</v>
      </c>
      <c r="G1062" s="51"/>
      <c r="H1062" s="51"/>
      <c r="I1062" s="51"/>
      <c r="J1062" s="51"/>
    </row>
    <row r="1063" spans="1:10" s="33" customFormat="1" ht="13.5" customHeight="1" x14ac:dyDescent="0.2">
      <c r="A1063" s="44">
        <v>11111701</v>
      </c>
      <c r="B1063" s="45" t="str">
        <f t="shared" ca="1" si="46"/>
        <v>Arena de sílice</v>
      </c>
      <c r="C1063" s="44" t="s">
        <v>105</v>
      </c>
      <c r="D1063" s="44">
        <v>95</v>
      </c>
      <c r="E1063" s="56">
        <v>1537.2</v>
      </c>
      <c r="F1063" s="48">
        <f t="shared" ca="1" si="47"/>
        <v>146034</v>
      </c>
      <c r="G1063" s="51"/>
      <c r="H1063" s="51"/>
      <c r="I1063" s="51"/>
      <c r="J1063" s="51"/>
    </row>
    <row r="1064" spans="1:10" s="33" customFormat="1" ht="13.5" customHeight="1" x14ac:dyDescent="0.2">
      <c r="A1064" s="44">
        <v>30131601</v>
      </c>
      <c r="B1064" s="45" t="str">
        <f t="shared" ca="1" si="46"/>
        <v>Ladrillos de cemento</v>
      </c>
      <c r="C1064" s="44" t="s">
        <v>46</v>
      </c>
      <c r="D1064" s="44">
        <v>10500</v>
      </c>
      <c r="E1064" s="56">
        <v>54.89</v>
      </c>
      <c r="F1064" s="48">
        <f t="shared" ca="1" si="47"/>
        <v>576345</v>
      </c>
      <c r="G1064" s="51"/>
      <c r="H1064" s="51"/>
      <c r="I1064" s="51"/>
      <c r="J1064" s="51"/>
    </row>
    <row r="1065" spans="1:10" s="33" customFormat="1" ht="13.5" customHeight="1" x14ac:dyDescent="0.2">
      <c r="A1065" s="44">
        <v>31161503</v>
      </c>
      <c r="B1065" s="45" t="str">
        <f t="shared" ca="1" si="46"/>
        <v>Clavo-tornillo</v>
      </c>
      <c r="C1065" s="44" t="s">
        <v>108</v>
      </c>
      <c r="D1065" s="44">
        <v>9</v>
      </c>
      <c r="E1065" s="56">
        <v>70.45</v>
      </c>
      <c r="F1065" s="48">
        <f t="shared" ca="1" si="47"/>
        <v>634.05000000000007</v>
      </c>
      <c r="G1065" s="51"/>
      <c r="H1065" s="51"/>
      <c r="I1065" s="51"/>
      <c r="J1065" s="51"/>
    </row>
    <row r="1066" spans="1:10" s="33" customFormat="1" ht="13.5" customHeight="1" x14ac:dyDescent="0.2">
      <c r="A1066" s="44">
        <v>11121604</v>
      </c>
      <c r="B1066" s="45" t="str">
        <f t="shared" ca="1" si="46"/>
        <v>Madera blanda</v>
      </c>
      <c r="C1066" s="44" t="s">
        <v>104</v>
      </c>
      <c r="D1066" s="44">
        <v>900</v>
      </c>
      <c r="E1066" s="56">
        <v>138.68</v>
      </c>
      <c r="F1066" s="48">
        <f t="shared" ca="1" si="47"/>
        <v>124812</v>
      </c>
      <c r="G1066" s="51"/>
      <c r="H1066" s="51"/>
      <c r="I1066" s="51"/>
      <c r="J1066" s="51"/>
    </row>
    <row r="1067" spans="1:10" s="33" customFormat="1" ht="13.5" customHeight="1" x14ac:dyDescent="0.2">
      <c r="A1067" s="44">
        <v>11121604</v>
      </c>
      <c r="B1067" s="45" t="str">
        <f t="shared" ca="1" si="46"/>
        <v>Madera blanda</v>
      </c>
      <c r="C1067" s="44" t="s">
        <v>104</v>
      </c>
      <c r="D1067" s="44">
        <v>1100</v>
      </c>
      <c r="E1067" s="56">
        <v>138.68</v>
      </c>
      <c r="F1067" s="48">
        <f t="shared" ca="1" si="47"/>
        <v>152548</v>
      </c>
      <c r="G1067" s="51"/>
      <c r="H1067" s="51"/>
      <c r="I1067" s="51"/>
      <c r="J1067" s="51"/>
    </row>
    <row r="1068" spans="1:10" s="33" customFormat="1" ht="13.5" customHeight="1" x14ac:dyDescent="0.2">
      <c r="A1068" s="44">
        <v>31161503</v>
      </c>
      <c r="B1068" s="45" t="str">
        <f t="shared" ca="1" si="46"/>
        <v>Clavo-tornillo</v>
      </c>
      <c r="C1068" s="44" t="s">
        <v>108</v>
      </c>
      <c r="D1068" s="44">
        <v>12</v>
      </c>
      <c r="E1068" s="56">
        <v>70.45</v>
      </c>
      <c r="F1068" s="48">
        <f t="shared" ca="1" si="47"/>
        <v>845.40000000000009</v>
      </c>
      <c r="G1068" s="51"/>
      <c r="H1068" s="51"/>
      <c r="I1068" s="51"/>
      <c r="J1068" s="51"/>
    </row>
    <row r="1069" spans="1:10" s="33" customFormat="1" ht="13.5" customHeight="1" x14ac:dyDescent="0.2">
      <c r="A1069" s="44">
        <v>30111602</v>
      </c>
      <c r="B1069" s="45" t="str">
        <f t="shared" ca="1" si="46"/>
        <v>Cal clorada</v>
      </c>
      <c r="C1069" s="44" t="s">
        <v>46</v>
      </c>
      <c r="D1069" s="44">
        <v>16</v>
      </c>
      <c r="E1069" s="56">
        <v>418.88</v>
      </c>
      <c r="F1069" s="48">
        <f t="shared" ca="1" si="47"/>
        <v>6702.08</v>
      </c>
      <c r="G1069" s="51"/>
      <c r="H1069" s="51"/>
      <c r="I1069" s="51"/>
      <c r="J1069" s="51"/>
    </row>
    <row r="1070" spans="1:10" s="33" customFormat="1" ht="13.5" customHeight="1" x14ac:dyDescent="0.2">
      <c r="A1070" s="44">
        <v>30111602</v>
      </c>
      <c r="B1070" s="45" t="str">
        <f t="shared" ca="1" si="46"/>
        <v>Cal clorada</v>
      </c>
      <c r="C1070" s="44" t="s">
        <v>46</v>
      </c>
      <c r="D1070" s="44">
        <v>10</v>
      </c>
      <c r="E1070" s="56">
        <v>418.88</v>
      </c>
      <c r="F1070" s="48">
        <f t="shared" ca="1" si="47"/>
        <v>4188.8</v>
      </c>
      <c r="G1070" s="51"/>
      <c r="H1070" s="51"/>
      <c r="I1070" s="51"/>
      <c r="J1070" s="51"/>
    </row>
    <row r="1071" spans="1:10" s="33" customFormat="1" ht="13.5" customHeight="1" x14ac:dyDescent="0.2">
      <c r="A1071" s="44">
        <v>11121604</v>
      </c>
      <c r="B1071" s="45" t="str">
        <f t="shared" ca="1" si="46"/>
        <v>Madera blanda</v>
      </c>
      <c r="C1071" s="44" t="s">
        <v>46</v>
      </c>
      <c r="D1071" s="44">
        <v>120</v>
      </c>
      <c r="E1071" s="56">
        <v>4099.1899999999996</v>
      </c>
      <c r="F1071" s="48">
        <f t="shared" ca="1" si="47"/>
        <v>491902.79999999993</v>
      </c>
      <c r="G1071" s="51"/>
      <c r="H1071" s="51"/>
      <c r="I1071" s="51"/>
      <c r="J1071" s="51"/>
    </row>
    <row r="1072" spans="1:10" s="33" customFormat="1" ht="14.1" customHeight="1" x14ac:dyDescent="0.2">
      <c r="A1072" s="51"/>
      <c r="B1072" s="51"/>
      <c r="C1072" s="51"/>
      <c r="D1072" s="51"/>
      <c r="E1072" s="49" t="s">
        <v>47</v>
      </c>
      <c r="F1072" s="50">
        <f ca="1">SUM(Table343[MONTO TOTAL ESTIMADO])</f>
        <v>5463707.7299999995</v>
      </c>
      <c r="G1072" s="51"/>
      <c r="H1072" s="51" t="str">
        <f>C1048</f>
        <v>Bienes</v>
      </c>
      <c r="I1072" s="51" t="str">
        <f>E1048</f>
        <v>No</v>
      </c>
      <c r="J1072" s="51" t="str">
        <f>D1048</f>
        <v>Comparacion de Precios</v>
      </c>
    </row>
    <row r="1073" spans="1:10" s="33" customFormat="1" ht="14.1" customHeight="1" thickBot="1" x14ac:dyDescent="0.3"/>
    <row r="1074" spans="1:10" s="33" customFormat="1" ht="33.75" customHeight="1" thickBot="1" x14ac:dyDescent="0.25">
      <c r="A1074" s="34" t="s">
        <v>18</v>
      </c>
      <c r="B1074" s="34" t="s">
        <v>19</v>
      </c>
      <c r="C1074" s="34" t="s">
        <v>20</v>
      </c>
      <c r="D1074" s="34" t="s">
        <v>21</v>
      </c>
      <c r="E1074" s="34" t="s">
        <v>22</v>
      </c>
      <c r="F1074" s="34" t="s">
        <v>23</v>
      </c>
      <c r="G1074" s="51"/>
      <c r="H1074" s="51"/>
      <c r="I1074" s="51"/>
      <c r="J1074" s="51"/>
    </row>
    <row r="1075" spans="1:10" s="33" customFormat="1" ht="13.5" customHeight="1" thickBot="1" x14ac:dyDescent="0.25">
      <c r="A1075" s="35" t="s">
        <v>109</v>
      </c>
      <c r="B1075" s="35" t="s">
        <v>57</v>
      </c>
      <c r="C1075" s="35" t="s">
        <v>26</v>
      </c>
      <c r="D1075" s="35" t="s">
        <v>51</v>
      </c>
      <c r="E1075" s="35" t="s">
        <v>54</v>
      </c>
      <c r="F1075" s="35"/>
      <c r="G1075" s="51"/>
      <c r="H1075" s="51"/>
      <c r="I1075" s="51"/>
      <c r="J1075" s="51"/>
    </row>
    <row r="1076" spans="1:10" s="33" customFormat="1" ht="14.1" customHeight="1" thickBot="1" x14ac:dyDescent="0.25">
      <c r="A1076" s="36" t="s">
        <v>29</v>
      </c>
      <c r="B1076" s="37" t="s">
        <v>30</v>
      </c>
      <c r="C1076" s="52">
        <v>45152</v>
      </c>
      <c r="D1076" s="36" t="s">
        <v>31</v>
      </c>
      <c r="E1076" s="37" t="s">
        <v>32</v>
      </c>
      <c r="F1076" s="35" t="s">
        <v>33</v>
      </c>
      <c r="G1076" s="51"/>
      <c r="H1076" s="51"/>
      <c r="I1076" s="51"/>
      <c r="J1076" s="51"/>
    </row>
    <row r="1077" spans="1:10" s="33" customFormat="1" ht="14.1" customHeight="1" thickBot="1" x14ac:dyDescent="0.25">
      <c r="A1077" s="41"/>
      <c r="B1077" s="37" t="s">
        <v>34</v>
      </c>
      <c r="C1077" s="53">
        <f>IF(C1076="","",IF(AND(MONTH(C1076)&gt;=1,MONTH(C1076)&lt;=3),1,IF(AND(MONTH(C1076)&gt;=4,MONTH(C1076)&lt;=6),2,IF(AND(MONTH(C1076)&gt;=7,MONTH(C1076)&lt;=9),3,4))))</f>
        <v>3</v>
      </c>
      <c r="D1077" s="41"/>
      <c r="E1077" s="37" t="s">
        <v>35</v>
      </c>
      <c r="F1077" s="35" t="s">
        <v>36</v>
      </c>
      <c r="G1077" s="51"/>
      <c r="H1077" s="51"/>
      <c r="I1077" s="51"/>
      <c r="J1077" s="51"/>
    </row>
    <row r="1078" spans="1:10" s="33" customFormat="1" ht="14.1" customHeight="1" thickBot="1" x14ac:dyDescent="0.25">
      <c r="A1078" s="41"/>
      <c r="B1078" s="37" t="s">
        <v>37</v>
      </c>
      <c r="C1078" s="52">
        <v>45163</v>
      </c>
      <c r="D1078" s="41"/>
      <c r="E1078" s="37" t="s">
        <v>38</v>
      </c>
      <c r="F1078" s="35" t="s">
        <v>36</v>
      </c>
      <c r="G1078" s="51"/>
      <c r="H1078" s="51"/>
      <c r="I1078" s="51"/>
      <c r="J1078" s="51"/>
    </row>
    <row r="1079" spans="1:10" s="33" customFormat="1" ht="14.1" customHeight="1" thickBot="1" x14ac:dyDescent="0.25">
      <c r="A1079" s="41"/>
      <c r="B1079" s="37" t="s">
        <v>34</v>
      </c>
      <c r="C1079" s="53">
        <f>IF(C1078="","",IF(AND(MONTH(C1078)&gt;=1,MONTH(C1078)&lt;=3),1,IF(AND(MONTH(C1078)&gt;=4,MONTH(C1078)&lt;=6),2,IF(AND(MONTH(C1078)&gt;=7,MONTH(C1078)&lt;=9),3,4))))</f>
        <v>3</v>
      </c>
      <c r="D1079" s="41"/>
      <c r="E1079" s="37" t="s">
        <v>39</v>
      </c>
      <c r="F1079" s="35" t="s">
        <v>36</v>
      </c>
      <c r="G1079" s="51"/>
      <c r="H1079" s="51"/>
      <c r="I1079" s="51"/>
      <c r="J1079" s="51"/>
    </row>
    <row r="1080" spans="1:10" s="33" customFormat="1" ht="14.1" customHeight="1" thickBot="1" x14ac:dyDescent="0.25">
      <c r="A1080" s="51"/>
      <c r="B1080" s="51"/>
      <c r="C1080" s="51"/>
      <c r="D1080" s="51"/>
      <c r="E1080" s="51"/>
      <c r="F1080" s="51"/>
      <c r="G1080" s="51"/>
      <c r="H1080" s="51"/>
      <c r="I1080" s="51"/>
      <c r="J1080" s="51"/>
    </row>
    <row r="1081" spans="1:10" s="33" customFormat="1" ht="14.1" customHeight="1" thickBot="1" x14ac:dyDescent="0.25">
      <c r="A1081" s="43" t="s">
        <v>40</v>
      </c>
      <c r="B1081" s="43" t="s">
        <v>41</v>
      </c>
      <c r="C1081" s="43" t="s">
        <v>42</v>
      </c>
      <c r="D1081" s="43" t="s">
        <v>43</v>
      </c>
      <c r="E1081" s="43" t="s">
        <v>44</v>
      </c>
      <c r="F1081" s="43" t="s">
        <v>45</v>
      </c>
      <c r="G1081" s="51"/>
      <c r="H1081" s="51"/>
      <c r="I1081" s="51"/>
      <c r="J1081" s="51"/>
    </row>
    <row r="1082" spans="1:10" s="33" customFormat="1" ht="14.1" customHeight="1" x14ac:dyDescent="0.2">
      <c r="A1082" s="44">
        <v>11101704</v>
      </c>
      <c r="B1082" s="45" t="str">
        <f t="shared" ref="B1082:B1131" ca="1" si="48">IFERROR(INDEX(UNSPSCDes,MATCH(INDIRECT(ADDRESS(ROW(),COLUMN()-1,4)),UNSPSCCode,0)),"")</f>
        <v>Acero</v>
      </c>
      <c r="C1082" s="44" t="s">
        <v>107</v>
      </c>
      <c r="D1082" s="44">
        <v>50</v>
      </c>
      <c r="E1082" s="62">
        <v>5310</v>
      </c>
      <c r="F1082" s="48">
        <f t="shared" ref="F1082:F1131" ca="1" si="49">INDIRECT(ADDRESS(ROW(),COLUMN()-2,4))*INDIRECT(ADDRESS(ROW(),COLUMN()-1,4))</f>
        <v>265500</v>
      </c>
      <c r="G1082" s="51"/>
      <c r="H1082" s="51"/>
      <c r="I1082" s="51"/>
      <c r="J1082" s="51"/>
    </row>
    <row r="1083" spans="1:10" s="33" customFormat="1" ht="13.5" customHeight="1" x14ac:dyDescent="0.2">
      <c r="A1083" s="44">
        <v>40142115</v>
      </c>
      <c r="B1083" s="45" t="str">
        <f t="shared" ca="1" si="48"/>
        <v>Tubería de plástico</v>
      </c>
      <c r="C1083" s="44" t="s">
        <v>46</v>
      </c>
      <c r="D1083" s="44">
        <v>250</v>
      </c>
      <c r="E1083" s="62">
        <v>53.1</v>
      </c>
      <c r="F1083" s="48">
        <f t="shared" ca="1" si="49"/>
        <v>13275</v>
      </c>
      <c r="G1083" s="51"/>
      <c r="H1083" s="51"/>
      <c r="I1083" s="51"/>
      <c r="J1083" s="51"/>
    </row>
    <row r="1084" spans="1:10" s="33" customFormat="1" ht="13.5" customHeight="1" x14ac:dyDescent="0.2">
      <c r="A1084" s="44">
        <v>40142115</v>
      </c>
      <c r="B1084" s="45" t="str">
        <f t="shared" ca="1" si="48"/>
        <v>Tubería de plástico</v>
      </c>
      <c r="C1084" s="44" t="s">
        <v>46</v>
      </c>
      <c r="D1084" s="44">
        <v>250</v>
      </c>
      <c r="E1084" s="62">
        <v>53.1</v>
      </c>
      <c r="F1084" s="48">
        <f t="shared" ca="1" si="49"/>
        <v>13275</v>
      </c>
      <c r="G1084" s="51"/>
      <c r="H1084" s="51"/>
      <c r="I1084" s="51"/>
      <c r="J1084" s="51"/>
    </row>
    <row r="1085" spans="1:10" s="33" customFormat="1" ht="13.5" customHeight="1" x14ac:dyDescent="0.2">
      <c r="A1085" s="44">
        <v>40142115</v>
      </c>
      <c r="B1085" s="45" t="str">
        <f t="shared" ca="1" si="48"/>
        <v>Tubería de plástico</v>
      </c>
      <c r="C1085" s="44" t="s">
        <v>46</v>
      </c>
      <c r="D1085" s="44">
        <v>250</v>
      </c>
      <c r="E1085" s="62">
        <v>53.1</v>
      </c>
      <c r="F1085" s="48">
        <f t="shared" ca="1" si="49"/>
        <v>13275</v>
      </c>
      <c r="G1085" s="51"/>
      <c r="H1085" s="51"/>
      <c r="I1085" s="51"/>
      <c r="J1085" s="51"/>
    </row>
    <row r="1086" spans="1:10" s="33" customFormat="1" ht="13.5" customHeight="1" x14ac:dyDescent="0.2">
      <c r="A1086" s="44">
        <v>40142115</v>
      </c>
      <c r="B1086" s="45" t="str">
        <f t="shared" ca="1" si="48"/>
        <v>Tubería de plástico</v>
      </c>
      <c r="C1086" s="44" t="s">
        <v>46</v>
      </c>
      <c r="D1086" s="44">
        <v>30</v>
      </c>
      <c r="E1086" s="62">
        <v>53.1</v>
      </c>
      <c r="F1086" s="48">
        <f t="shared" ca="1" si="49"/>
        <v>1593</v>
      </c>
      <c r="G1086" s="51"/>
      <c r="H1086" s="51"/>
      <c r="I1086" s="51"/>
      <c r="J1086" s="51"/>
    </row>
    <row r="1087" spans="1:10" s="33" customFormat="1" ht="13.5" customHeight="1" x14ac:dyDescent="0.2">
      <c r="A1087" s="44">
        <v>12191501</v>
      </c>
      <c r="B1087" s="45" t="str">
        <f t="shared" ca="1" si="48"/>
        <v>Disolventes aromáticos</v>
      </c>
      <c r="C1087" s="44" t="s">
        <v>46</v>
      </c>
      <c r="D1087" s="44">
        <v>100</v>
      </c>
      <c r="E1087" s="62">
        <v>1475</v>
      </c>
      <c r="F1087" s="48">
        <f t="shared" ca="1" si="49"/>
        <v>147500</v>
      </c>
      <c r="G1087" s="51"/>
      <c r="H1087" s="51"/>
      <c r="I1087" s="51"/>
      <c r="J1087" s="51"/>
    </row>
    <row r="1088" spans="1:10" s="33" customFormat="1" ht="13.5" customHeight="1" x14ac:dyDescent="0.2">
      <c r="A1088" s="44">
        <v>11101705</v>
      </c>
      <c r="B1088" s="45" t="str">
        <f t="shared" ca="1" si="48"/>
        <v>Aluminio</v>
      </c>
      <c r="C1088" s="44" t="s">
        <v>107</v>
      </c>
      <c r="D1088" s="44">
        <v>3100</v>
      </c>
      <c r="E1088" s="62">
        <v>177</v>
      </c>
      <c r="F1088" s="48">
        <f t="shared" ca="1" si="49"/>
        <v>548700</v>
      </c>
      <c r="G1088" s="51"/>
      <c r="H1088" s="51"/>
      <c r="I1088" s="51"/>
      <c r="J1088" s="51"/>
    </row>
    <row r="1089" spans="1:10" s="33" customFormat="1" ht="13.5" customHeight="1" x14ac:dyDescent="0.2">
      <c r="A1089" s="44">
        <v>26121519</v>
      </c>
      <c r="B1089" s="45" t="str">
        <f t="shared" ca="1" si="48"/>
        <v>Alambre de aluminio revestido de cobre</v>
      </c>
      <c r="C1089" s="44" t="s">
        <v>104</v>
      </c>
      <c r="D1089" s="44">
        <v>1500</v>
      </c>
      <c r="E1089" s="62">
        <v>17.7</v>
      </c>
      <c r="F1089" s="48">
        <f t="shared" ca="1" si="49"/>
        <v>26550</v>
      </c>
      <c r="G1089" s="51"/>
      <c r="H1089" s="51"/>
      <c r="I1089" s="51"/>
      <c r="J1089" s="51"/>
    </row>
    <row r="1090" spans="1:10" s="33" customFormat="1" ht="13.5" customHeight="1" x14ac:dyDescent="0.2">
      <c r="A1090" s="44">
        <v>26121519</v>
      </c>
      <c r="B1090" s="45" t="str">
        <f t="shared" ca="1" si="48"/>
        <v>Alambre de aluminio revestido de cobre</v>
      </c>
      <c r="C1090" s="44" t="s">
        <v>104</v>
      </c>
      <c r="D1090" s="44">
        <v>3600</v>
      </c>
      <c r="E1090" s="62">
        <v>21.24</v>
      </c>
      <c r="F1090" s="48">
        <f t="shared" ca="1" si="49"/>
        <v>76464</v>
      </c>
      <c r="G1090" s="51"/>
      <c r="H1090" s="51"/>
      <c r="I1090" s="51"/>
      <c r="J1090" s="51"/>
    </row>
    <row r="1091" spans="1:10" s="33" customFormat="1" ht="13.5" customHeight="1" x14ac:dyDescent="0.2">
      <c r="A1091" s="44">
        <v>26121519</v>
      </c>
      <c r="B1091" s="45" t="str">
        <f t="shared" ca="1" si="48"/>
        <v>Alambre de aluminio revestido de cobre</v>
      </c>
      <c r="C1091" s="44" t="s">
        <v>104</v>
      </c>
      <c r="D1091" s="44">
        <v>3600</v>
      </c>
      <c r="E1091" s="62">
        <v>21.24</v>
      </c>
      <c r="F1091" s="48">
        <f t="shared" ca="1" si="49"/>
        <v>76464</v>
      </c>
      <c r="G1091" s="51"/>
      <c r="H1091" s="51"/>
      <c r="I1091" s="51"/>
      <c r="J1091" s="51"/>
    </row>
    <row r="1092" spans="1:10" s="33" customFormat="1" ht="13.5" customHeight="1" x14ac:dyDescent="0.2">
      <c r="A1092" s="44">
        <v>26121519</v>
      </c>
      <c r="B1092" s="45" t="str">
        <f t="shared" ca="1" si="48"/>
        <v>Alambre de aluminio revestido de cobre</v>
      </c>
      <c r="C1092" s="44" t="s">
        <v>104</v>
      </c>
      <c r="D1092" s="44">
        <v>3600</v>
      </c>
      <c r="E1092" s="62">
        <v>21.24</v>
      </c>
      <c r="F1092" s="48">
        <f t="shared" ca="1" si="49"/>
        <v>76464</v>
      </c>
      <c r="G1092" s="51"/>
      <c r="H1092" s="51"/>
      <c r="I1092" s="51"/>
      <c r="J1092" s="51"/>
    </row>
    <row r="1093" spans="1:10" s="33" customFormat="1" ht="13.5" customHeight="1" x14ac:dyDescent="0.2">
      <c r="A1093" s="44">
        <v>26121519</v>
      </c>
      <c r="B1093" s="45" t="str">
        <f t="shared" ca="1" si="48"/>
        <v>Alambre de aluminio revestido de cobre</v>
      </c>
      <c r="C1093" s="44" t="s">
        <v>104</v>
      </c>
      <c r="D1093" s="44">
        <v>20</v>
      </c>
      <c r="E1093" s="62">
        <v>17.7</v>
      </c>
      <c r="F1093" s="48">
        <f t="shared" ca="1" si="49"/>
        <v>354</v>
      </c>
      <c r="G1093" s="51"/>
      <c r="H1093" s="51"/>
      <c r="I1093" s="51"/>
      <c r="J1093" s="51"/>
    </row>
    <row r="1094" spans="1:10" s="33" customFormat="1" ht="13.5" customHeight="1" x14ac:dyDescent="0.2">
      <c r="A1094" s="44">
        <v>26121519</v>
      </c>
      <c r="B1094" s="45" t="str">
        <f t="shared" ca="1" si="48"/>
        <v>Alambre de aluminio revestido de cobre</v>
      </c>
      <c r="C1094" s="44" t="s">
        <v>104</v>
      </c>
      <c r="D1094" s="44">
        <v>45</v>
      </c>
      <c r="E1094" s="62">
        <v>17.7</v>
      </c>
      <c r="F1094" s="48">
        <f t="shared" ca="1" si="49"/>
        <v>796.5</v>
      </c>
      <c r="G1094" s="51"/>
      <c r="H1094" s="51"/>
      <c r="I1094" s="51"/>
      <c r="J1094" s="51"/>
    </row>
    <row r="1095" spans="1:10" s="33" customFormat="1" ht="13.5" customHeight="1" x14ac:dyDescent="0.2">
      <c r="A1095" s="44">
        <v>26121519</v>
      </c>
      <c r="B1095" s="45" t="str">
        <f t="shared" ca="1" si="48"/>
        <v>Alambre de aluminio revestido de cobre</v>
      </c>
      <c r="C1095" s="44" t="s">
        <v>104</v>
      </c>
      <c r="D1095" s="44">
        <v>30</v>
      </c>
      <c r="E1095" s="62">
        <v>10620</v>
      </c>
      <c r="F1095" s="48">
        <f t="shared" ca="1" si="49"/>
        <v>318600</v>
      </c>
      <c r="G1095" s="51"/>
      <c r="H1095" s="51"/>
      <c r="I1095" s="51"/>
      <c r="J1095" s="51"/>
    </row>
    <row r="1096" spans="1:10" s="33" customFormat="1" ht="13.5" customHeight="1" x14ac:dyDescent="0.2">
      <c r="A1096" s="44">
        <v>26121519</v>
      </c>
      <c r="B1096" s="45" t="str">
        <f t="shared" ca="1" si="48"/>
        <v>Alambre de aluminio revestido de cobre</v>
      </c>
      <c r="C1096" s="44" t="s">
        <v>104</v>
      </c>
      <c r="D1096" s="44">
        <v>30</v>
      </c>
      <c r="E1096" s="62">
        <v>10620</v>
      </c>
      <c r="F1096" s="48">
        <f t="shared" ca="1" si="49"/>
        <v>318600</v>
      </c>
      <c r="G1096" s="51"/>
      <c r="H1096" s="51"/>
      <c r="I1096" s="51"/>
      <c r="J1096" s="51"/>
    </row>
    <row r="1097" spans="1:10" s="33" customFormat="1" ht="13.5" customHeight="1" x14ac:dyDescent="0.2">
      <c r="A1097" s="44">
        <v>40142115</v>
      </c>
      <c r="B1097" s="45" t="str">
        <f t="shared" ca="1" si="48"/>
        <v>Tubería de plástico</v>
      </c>
      <c r="C1097" s="44" t="s">
        <v>46</v>
      </c>
      <c r="D1097" s="44">
        <v>10</v>
      </c>
      <c r="E1097" s="62">
        <v>112.1</v>
      </c>
      <c r="F1097" s="48">
        <f t="shared" ca="1" si="49"/>
        <v>1121</v>
      </c>
      <c r="G1097" s="51"/>
      <c r="H1097" s="51"/>
      <c r="I1097" s="51"/>
      <c r="J1097" s="51"/>
    </row>
    <row r="1098" spans="1:10" s="33" customFormat="1" ht="13.5" customHeight="1" x14ac:dyDescent="0.2">
      <c r="A1098" s="44">
        <v>11111611</v>
      </c>
      <c r="B1098" s="45" t="str">
        <f t="shared" ca="1" si="48"/>
        <v>Gravilla</v>
      </c>
      <c r="C1098" s="44" t="s">
        <v>110</v>
      </c>
      <c r="D1098" s="44">
        <v>60</v>
      </c>
      <c r="E1098" s="62">
        <v>3068</v>
      </c>
      <c r="F1098" s="48">
        <f t="shared" ca="1" si="49"/>
        <v>184080</v>
      </c>
      <c r="G1098" s="51"/>
      <c r="H1098" s="51"/>
      <c r="I1098" s="51"/>
      <c r="J1098" s="51"/>
    </row>
    <row r="1099" spans="1:10" s="33" customFormat="1" ht="13.5" customHeight="1" x14ac:dyDescent="0.2">
      <c r="A1099" s="44">
        <v>11111611</v>
      </c>
      <c r="B1099" s="45" t="str">
        <f t="shared" ca="1" si="48"/>
        <v>Gravilla</v>
      </c>
      <c r="C1099" s="44" t="s">
        <v>110</v>
      </c>
      <c r="D1099" s="44">
        <v>80</v>
      </c>
      <c r="E1099" s="62">
        <v>3776</v>
      </c>
      <c r="F1099" s="48">
        <f t="shared" ca="1" si="49"/>
        <v>302080</v>
      </c>
      <c r="G1099" s="51"/>
      <c r="H1099" s="51"/>
      <c r="I1099" s="51"/>
      <c r="J1099" s="51"/>
    </row>
    <row r="1100" spans="1:10" s="33" customFormat="1" ht="13.5" customHeight="1" x14ac:dyDescent="0.2">
      <c r="A1100" s="44">
        <v>11111611</v>
      </c>
      <c r="B1100" s="45" t="str">
        <f t="shared" ca="1" si="48"/>
        <v>Gravilla</v>
      </c>
      <c r="C1100" s="44" t="s">
        <v>110</v>
      </c>
      <c r="D1100" s="44">
        <v>80</v>
      </c>
      <c r="E1100" s="62">
        <v>4484</v>
      </c>
      <c r="F1100" s="48">
        <f t="shared" ca="1" si="49"/>
        <v>358720</v>
      </c>
      <c r="G1100" s="51"/>
      <c r="H1100" s="51"/>
      <c r="I1100" s="51"/>
      <c r="J1100" s="51"/>
    </row>
    <row r="1101" spans="1:10" s="33" customFormat="1" ht="13.5" customHeight="1" x14ac:dyDescent="0.2">
      <c r="A1101" s="44">
        <v>11101703</v>
      </c>
      <c r="B1101" s="45" t="str">
        <f t="shared" ca="1" si="48"/>
        <v>Titanio</v>
      </c>
      <c r="C1101" s="44" t="s">
        <v>46</v>
      </c>
      <c r="D1101" s="44">
        <v>10</v>
      </c>
      <c r="E1101" s="62">
        <v>295</v>
      </c>
      <c r="F1101" s="48">
        <f t="shared" ca="1" si="49"/>
        <v>2950</v>
      </c>
      <c r="G1101" s="51"/>
      <c r="H1101" s="51"/>
      <c r="I1101" s="51"/>
      <c r="J1101" s="51"/>
    </row>
    <row r="1102" spans="1:10" s="33" customFormat="1" ht="13.5" customHeight="1" x14ac:dyDescent="0.2">
      <c r="A1102" s="44">
        <v>30131604</v>
      </c>
      <c r="B1102" s="45" t="str">
        <f t="shared" ca="1" si="48"/>
        <v>Ladrillos de piedra</v>
      </c>
      <c r="C1102" s="44" t="s">
        <v>105</v>
      </c>
      <c r="D1102" s="44">
        <v>465</v>
      </c>
      <c r="E1102" s="62">
        <v>64.900000000000006</v>
      </c>
      <c r="F1102" s="48">
        <f t="shared" ca="1" si="49"/>
        <v>30178.500000000004</v>
      </c>
      <c r="G1102" s="51"/>
      <c r="H1102" s="51"/>
      <c r="I1102" s="51"/>
      <c r="J1102" s="51"/>
    </row>
    <row r="1103" spans="1:10" s="33" customFormat="1" ht="13.5" customHeight="1" x14ac:dyDescent="0.2">
      <c r="A1103" s="44">
        <v>39101612</v>
      </c>
      <c r="B1103" s="45" t="str">
        <f t="shared" ca="1" si="48"/>
        <v>Lámparas incandescentes</v>
      </c>
      <c r="C1103" s="44" t="s">
        <v>46</v>
      </c>
      <c r="D1103" s="44">
        <v>85</v>
      </c>
      <c r="E1103" s="62">
        <v>304.44</v>
      </c>
      <c r="F1103" s="48">
        <f t="shared" ca="1" si="49"/>
        <v>25877.4</v>
      </c>
      <c r="G1103" s="51"/>
      <c r="H1103" s="51"/>
      <c r="I1103" s="51"/>
      <c r="J1103" s="51"/>
    </row>
    <row r="1104" spans="1:10" s="33" customFormat="1" ht="13.5" customHeight="1" x14ac:dyDescent="0.2">
      <c r="A1104" s="44">
        <v>11101705</v>
      </c>
      <c r="B1104" s="45" t="str">
        <f t="shared" ca="1" si="48"/>
        <v>Aluminio</v>
      </c>
      <c r="C1104" s="44" t="s">
        <v>104</v>
      </c>
      <c r="D1104" s="44">
        <v>10</v>
      </c>
      <c r="E1104" s="62">
        <v>767</v>
      </c>
      <c r="F1104" s="48">
        <f t="shared" ca="1" si="49"/>
        <v>7670</v>
      </c>
      <c r="G1104" s="51"/>
      <c r="H1104" s="51"/>
      <c r="I1104" s="51"/>
      <c r="J1104" s="51"/>
    </row>
    <row r="1105" spans="1:10" s="33" customFormat="1" ht="13.5" customHeight="1" x14ac:dyDescent="0.2">
      <c r="A1105" s="44">
        <v>11101705</v>
      </c>
      <c r="B1105" s="45" t="str">
        <f t="shared" ca="1" si="48"/>
        <v>Aluminio</v>
      </c>
      <c r="C1105" s="44" t="s">
        <v>104</v>
      </c>
      <c r="D1105" s="44">
        <v>10</v>
      </c>
      <c r="E1105" s="62">
        <v>531</v>
      </c>
      <c r="F1105" s="48">
        <f t="shared" ca="1" si="49"/>
        <v>5310</v>
      </c>
      <c r="G1105" s="51"/>
      <c r="H1105" s="51"/>
      <c r="I1105" s="51"/>
      <c r="J1105" s="51"/>
    </row>
    <row r="1106" spans="1:10" s="33" customFormat="1" ht="13.5" customHeight="1" x14ac:dyDescent="0.2">
      <c r="A1106" s="44">
        <v>11101705</v>
      </c>
      <c r="B1106" s="45" t="str">
        <f t="shared" ca="1" si="48"/>
        <v>Aluminio</v>
      </c>
      <c r="C1106" s="44" t="s">
        <v>104</v>
      </c>
      <c r="D1106" s="44">
        <v>10</v>
      </c>
      <c r="E1106" s="62">
        <v>1003</v>
      </c>
      <c r="F1106" s="48">
        <f t="shared" ca="1" si="49"/>
        <v>10030</v>
      </c>
      <c r="G1106" s="51"/>
      <c r="H1106" s="51"/>
      <c r="I1106" s="51"/>
      <c r="J1106" s="51"/>
    </row>
    <row r="1107" spans="1:10" s="33" customFormat="1" ht="13.5" customHeight="1" x14ac:dyDescent="0.2">
      <c r="A1107" s="44">
        <v>39121601</v>
      </c>
      <c r="B1107" s="45" t="str">
        <f t="shared" ca="1" si="48"/>
        <v>Breakers de circuito</v>
      </c>
      <c r="C1107" s="44" t="s">
        <v>46</v>
      </c>
      <c r="D1107" s="44">
        <v>12</v>
      </c>
      <c r="E1107" s="62">
        <v>442.5</v>
      </c>
      <c r="F1107" s="48">
        <f t="shared" ca="1" si="49"/>
        <v>5310</v>
      </c>
      <c r="G1107" s="51"/>
      <c r="H1107" s="51"/>
      <c r="I1107" s="51"/>
      <c r="J1107" s="51"/>
    </row>
    <row r="1108" spans="1:10" s="33" customFormat="1" ht="13.5" customHeight="1" x14ac:dyDescent="0.2">
      <c r="A1108" s="44">
        <v>39121601</v>
      </c>
      <c r="B1108" s="45" t="str">
        <f t="shared" ca="1" si="48"/>
        <v>Breakers de circuito</v>
      </c>
      <c r="C1108" s="44" t="s">
        <v>46</v>
      </c>
      <c r="D1108" s="44">
        <v>10</v>
      </c>
      <c r="E1108" s="62">
        <v>442.5</v>
      </c>
      <c r="F1108" s="48">
        <f t="shared" ca="1" si="49"/>
        <v>4425</v>
      </c>
      <c r="G1108" s="51"/>
      <c r="H1108" s="51"/>
      <c r="I1108" s="51"/>
      <c r="J1108" s="51"/>
    </row>
    <row r="1109" spans="1:10" s="33" customFormat="1" ht="13.5" customHeight="1" x14ac:dyDescent="0.2">
      <c r="A1109" s="44">
        <v>39121601</v>
      </c>
      <c r="B1109" s="45" t="str">
        <f t="shared" ca="1" si="48"/>
        <v>Breakers de circuito</v>
      </c>
      <c r="C1109" s="44" t="s">
        <v>46</v>
      </c>
      <c r="D1109" s="44">
        <v>15</v>
      </c>
      <c r="E1109" s="62">
        <v>649</v>
      </c>
      <c r="F1109" s="48">
        <f t="shared" ca="1" si="49"/>
        <v>9735</v>
      </c>
      <c r="G1109" s="51"/>
      <c r="H1109" s="51"/>
      <c r="I1109" s="51"/>
      <c r="J1109" s="51"/>
    </row>
    <row r="1110" spans="1:10" s="33" customFormat="1" ht="13.5" customHeight="1" x14ac:dyDescent="0.2">
      <c r="A1110" s="44">
        <v>39121601</v>
      </c>
      <c r="B1110" s="45" t="str">
        <f t="shared" ca="1" si="48"/>
        <v>Breakers de circuito</v>
      </c>
      <c r="C1110" s="44" t="s">
        <v>46</v>
      </c>
      <c r="D1110" s="44">
        <v>12</v>
      </c>
      <c r="E1110" s="62">
        <v>885</v>
      </c>
      <c r="F1110" s="48">
        <f t="shared" ca="1" si="49"/>
        <v>10620</v>
      </c>
      <c r="G1110" s="51"/>
      <c r="H1110" s="51"/>
      <c r="I1110" s="51"/>
      <c r="J1110" s="51"/>
    </row>
    <row r="1111" spans="1:10" s="33" customFormat="1" ht="13.5" customHeight="1" x14ac:dyDescent="0.2">
      <c r="A1111" s="44">
        <v>23153416</v>
      </c>
      <c r="B1111" s="45" t="str">
        <f t="shared" ca="1" si="48"/>
        <v>Componentes flexibles</v>
      </c>
      <c r="C1111" s="44" t="s">
        <v>46</v>
      </c>
      <c r="D1111" s="44">
        <v>10</v>
      </c>
      <c r="E1111" s="62">
        <v>76.7</v>
      </c>
      <c r="F1111" s="48">
        <f t="shared" ca="1" si="49"/>
        <v>767</v>
      </c>
      <c r="G1111" s="51"/>
      <c r="H1111" s="51"/>
      <c r="I1111" s="51"/>
      <c r="J1111" s="51"/>
    </row>
    <row r="1112" spans="1:10" s="33" customFormat="1" ht="13.5" customHeight="1" x14ac:dyDescent="0.2">
      <c r="A1112" s="44">
        <v>11101705</v>
      </c>
      <c r="B1112" s="45" t="str">
        <f t="shared" ca="1" si="48"/>
        <v>Aluminio</v>
      </c>
      <c r="C1112" s="44" t="s">
        <v>46</v>
      </c>
      <c r="D1112" s="44">
        <v>15</v>
      </c>
      <c r="E1112" s="62">
        <v>1888</v>
      </c>
      <c r="F1112" s="48">
        <f t="shared" ca="1" si="49"/>
        <v>28320</v>
      </c>
      <c r="G1112" s="51"/>
      <c r="H1112" s="51"/>
      <c r="I1112" s="51"/>
      <c r="J1112" s="51"/>
    </row>
    <row r="1113" spans="1:10" s="33" customFormat="1" ht="13.5" customHeight="1" x14ac:dyDescent="0.2">
      <c r="A1113" s="44">
        <v>11101705</v>
      </c>
      <c r="B1113" s="45" t="str">
        <f t="shared" ca="1" si="48"/>
        <v>Aluminio</v>
      </c>
      <c r="C1113" s="44" t="s">
        <v>46</v>
      </c>
      <c r="D1113" s="44">
        <v>10</v>
      </c>
      <c r="E1113" s="62">
        <v>1416</v>
      </c>
      <c r="F1113" s="48">
        <f t="shared" ca="1" si="49"/>
        <v>14160</v>
      </c>
      <c r="G1113" s="51"/>
      <c r="H1113" s="51"/>
      <c r="I1113" s="51"/>
      <c r="J1113" s="51"/>
    </row>
    <row r="1114" spans="1:10" s="33" customFormat="1" ht="13.5" customHeight="1" x14ac:dyDescent="0.2">
      <c r="A1114" s="44">
        <v>11101705</v>
      </c>
      <c r="B1114" s="45" t="str">
        <f t="shared" ca="1" si="48"/>
        <v>Aluminio</v>
      </c>
      <c r="C1114" s="44" t="s">
        <v>46</v>
      </c>
      <c r="D1114" s="44">
        <v>10</v>
      </c>
      <c r="E1114" s="62">
        <v>188.8</v>
      </c>
      <c r="F1114" s="48">
        <f t="shared" ca="1" si="49"/>
        <v>1888</v>
      </c>
      <c r="G1114" s="51"/>
      <c r="H1114" s="51"/>
      <c r="I1114" s="51"/>
      <c r="J1114" s="51"/>
    </row>
    <row r="1115" spans="1:10" s="33" customFormat="1" ht="13.5" customHeight="1" x14ac:dyDescent="0.2">
      <c r="A1115" s="44">
        <v>11101705</v>
      </c>
      <c r="B1115" s="45" t="str">
        <f t="shared" ca="1" si="48"/>
        <v>Aluminio</v>
      </c>
      <c r="C1115" s="44" t="s">
        <v>46</v>
      </c>
      <c r="D1115" s="44">
        <v>12</v>
      </c>
      <c r="E1115" s="62">
        <v>147.5</v>
      </c>
      <c r="F1115" s="48">
        <f t="shared" ca="1" si="49"/>
        <v>1770</v>
      </c>
      <c r="G1115" s="51"/>
      <c r="H1115" s="51"/>
      <c r="I1115" s="51"/>
      <c r="J1115" s="51"/>
    </row>
    <row r="1116" spans="1:10" s="33" customFormat="1" ht="13.5" customHeight="1" x14ac:dyDescent="0.2">
      <c r="A1116" s="44">
        <v>30111602</v>
      </c>
      <c r="B1116" s="45" t="str">
        <f t="shared" ca="1" si="48"/>
        <v>Cal clorada</v>
      </c>
      <c r="C1116" s="44" t="s">
        <v>46</v>
      </c>
      <c r="D1116" s="44">
        <v>10</v>
      </c>
      <c r="E1116" s="62">
        <v>649</v>
      </c>
      <c r="F1116" s="48">
        <f t="shared" ca="1" si="49"/>
        <v>6490</v>
      </c>
      <c r="G1116" s="51"/>
      <c r="H1116" s="51"/>
      <c r="I1116" s="51"/>
      <c r="J1116" s="51"/>
    </row>
    <row r="1117" spans="1:10" s="33" customFormat="1" ht="13.5" customHeight="1" x14ac:dyDescent="0.2">
      <c r="A1117" s="44">
        <v>30111601</v>
      </c>
      <c r="B1117" s="45" t="str">
        <f t="shared" ca="1" si="48"/>
        <v>Cemento</v>
      </c>
      <c r="C1117" s="44" t="s">
        <v>46</v>
      </c>
      <c r="D1117" s="44">
        <v>15</v>
      </c>
      <c r="E1117" s="62">
        <v>1298</v>
      </c>
      <c r="F1117" s="48">
        <f t="shared" ca="1" si="49"/>
        <v>19470</v>
      </c>
      <c r="G1117" s="51"/>
      <c r="H1117" s="51"/>
      <c r="I1117" s="51"/>
      <c r="J1117" s="51"/>
    </row>
    <row r="1118" spans="1:10" s="33" customFormat="1" ht="13.5" customHeight="1" x14ac:dyDescent="0.2">
      <c r="A1118" s="44">
        <v>30111601</v>
      </c>
      <c r="B1118" s="45" t="str">
        <f t="shared" ca="1" si="48"/>
        <v>Cemento</v>
      </c>
      <c r="C1118" s="44" t="s">
        <v>46</v>
      </c>
      <c r="D1118" s="44">
        <v>700</v>
      </c>
      <c r="E1118" s="62">
        <v>649</v>
      </c>
      <c r="F1118" s="48">
        <f t="shared" ca="1" si="49"/>
        <v>454300</v>
      </c>
      <c r="G1118" s="51"/>
      <c r="H1118" s="51"/>
      <c r="I1118" s="51"/>
      <c r="J1118" s="51"/>
    </row>
    <row r="1119" spans="1:10" s="33" customFormat="1" ht="13.5" customHeight="1" x14ac:dyDescent="0.2">
      <c r="A1119" s="44">
        <v>12162302</v>
      </c>
      <c r="B1119" s="45" t="str">
        <f t="shared" ca="1" si="48"/>
        <v>Aceleradores de cemento</v>
      </c>
      <c r="C1119" s="44" t="s">
        <v>46</v>
      </c>
      <c r="D1119" s="44">
        <v>10</v>
      </c>
      <c r="E1119" s="62">
        <v>649</v>
      </c>
      <c r="F1119" s="48">
        <f t="shared" ca="1" si="49"/>
        <v>6490</v>
      </c>
      <c r="G1119" s="51"/>
      <c r="H1119" s="51"/>
      <c r="I1119" s="51"/>
      <c r="J1119" s="51"/>
    </row>
    <row r="1120" spans="1:10" s="33" customFormat="1" ht="13.5" customHeight="1" x14ac:dyDescent="0.2">
      <c r="A1120" s="44">
        <v>12162302</v>
      </c>
      <c r="B1120" s="45" t="str">
        <f t="shared" ca="1" si="48"/>
        <v>Aceleradores de cemento</v>
      </c>
      <c r="C1120" s="44" t="s">
        <v>46</v>
      </c>
      <c r="D1120" s="44">
        <v>10</v>
      </c>
      <c r="E1120" s="62">
        <v>938.1</v>
      </c>
      <c r="F1120" s="48">
        <f t="shared" ca="1" si="49"/>
        <v>9381</v>
      </c>
      <c r="G1120" s="51"/>
      <c r="H1120" s="51"/>
      <c r="I1120" s="51"/>
      <c r="J1120" s="51"/>
    </row>
    <row r="1121" spans="1:10" s="33" customFormat="1" ht="13.5" customHeight="1" x14ac:dyDescent="0.2">
      <c r="A1121" s="44">
        <v>30161706</v>
      </c>
      <c r="B1121" s="45" t="str">
        <f t="shared" ca="1" si="48"/>
        <v>Pisos de baldosa o piedra</v>
      </c>
      <c r="C1121" s="44" t="s">
        <v>105</v>
      </c>
      <c r="D1121" s="44">
        <v>230</v>
      </c>
      <c r="E1121" s="62">
        <v>2416.64</v>
      </c>
      <c r="F1121" s="48">
        <f t="shared" ca="1" si="49"/>
        <v>555827.19999999995</v>
      </c>
      <c r="G1121" s="51"/>
      <c r="H1121" s="51"/>
      <c r="I1121" s="51"/>
      <c r="J1121" s="51"/>
    </row>
    <row r="1122" spans="1:10" s="33" customFormat="1" ht="13.5" customHeight="1" x14ac:dyDescent="0.2">
      <c r="A1122" s="44">
        <v>30161706</v>
      </c>
      <c r="B1122" s="45" t="str">
        <f t="shared" ca="1" si="48"/>
        <v>Pisos de baldosa o piedra</v>
      </c>
      <c r="C1122" s="44" t="s">
        <v>105</v>
      </c>
      <c r="D1122" s="44">
        <v>230</v>
      </c>
      <c r="E1122" s="62">
        <v>2336.4</v>
      </c>
      <c r="F1122" s="48">
        <f t="shared" ca="1" si="49"/>
        <v>537372</v>
      </c>
      <c r="G1122" s="51"/>
      <c r="H1122" s="51"/>
      <c r="I1122" s="51"/>
      <c r="J1122" s="51"/>
    </row>
    <row r="1123" spans="1:10" s="33" customFormat="1" ht="13.5" customHeight="1" x14ac:dyDescent="0.2">
      <c r="A1123" s="44">
        <v>30161706</v>
      </c>
      <c r="B1123" s="45" t="str">
        <f t="shared" ca="1" si="48"/>
        <v>Pisos de baldosa o piedra</v>
      </c>
      <c r="C1123" s="44" t="s">
        <v>105</v>
      </c>
      <c r="D1123" s="44">
        <v>250</v>
      </c>
      <c r="E1123" s="62">
        <v>2065</v>
      </c>
      <c r="F1123" s="48">
        <f t="shared" ca="1" si="49"/>
        <v>516250</v>
      </c>
      <c r="G1123" s="51"/>
      <c r="H1123" s="51"/>
      <c r="I1123" s="51"/>
      <c r="J1123" s="51"/>
    </row>
    <row r="1124" spans="1:10" s="33" customFormat="1" ht="13.5" customHeight="1" x14ac:dyDescent="0.2">
      <c r="A1124" s="44">
        <v>30161706</v>
      </c>
      <c r="B1124" s="45" t="str">
        <f t="shared" ca="1" si="48"/>
        <v>Pisos de baldosa o piedra</v>
      </c>
      <c r="C1124" s="44" t="s">
        <v>105</v>
      </c>
      <c r="D1124" s="44">
        <v>200</v>
      </c>
      <c r="E1124" s="62">
        <v>2416.64</v>
      </c>
      <c r="F1124" s="48">
        <f t="shared" ca="1" si="49"/>
        <v>483328</v>
      </c>
      <c r="G1124" s="51"/>
      <c r="H1124" s="51"/>
      <c r="I1124" s="51"/>
      <c r="J1124" s="51"/>
    </row>
    <row r="1125" spans="1:10" s="33" customFormat="1" ht="13.5" customHeight="1" x14ac:dyDescent="0.2">
      <c r="A1125" s="44">
        <v>40142115</v>
      </c>
      <c r="B1125" s="45" t="str">
        <f t="shared" ca="1" si="48"/>
        <v>Tubería de plástico</v>
      </c>
      <c r="C1125" s="44" t="s">
        <v>46</v>
      </c>
      <c r="D1125" s="44">
        <v>10</v>
      </c>
      <c r="E1125" s="62">
        <v>531</v>
      </c>
      <c r="F1125" s="48">
        <f t="shared" ca="1" si="49"/>
        <v>5310</v>
      </c>
      <c r="G1125" s="51"/>
      <c r="H1125" s="51"/>
      <c r="I1125" s="51"/>
      <c r="J1125" s="51"/>
    </row>
    <row r="1126" spans="1:10" s="33" customFormat="1" ht="13.5" customHeight="1" x14ac:dyDescent="0.2">
      <c r="A1126" s="44">
        <v>40142115</v>
      </c>
      <c r="B1126" s="45" t="str">
        <f t="shared" ca="1" si="48"/>
        <v>Tubería de plástico</v>
      </c>
      <c r="C1126" s="44" t="s">
        <v>46</v>
      </c>
      <c r="D1126" s="44">
        <v>10</v>
      </c>
      <c r="E1126" s="62">
        <v>304.44</v>
      </c>
      <c r="F1126" s="48">
        <f t="shared" ca="1" si="49"/>
        <v>3044.4</v>
      </c>
      <c r="G1126" s="51"/>
      <c r="H1126" s="51"/>
      <c r="I1126" s="51"/>
      <c r="J1126" s="51"/>
    </row>
    <row r="1127" spans="1:10" s="33" customFormat="1" ht="13.5" customHeight="1" x14ac:dyDescent="0.2">
      <c r="A1127" s="44">
        <v>40142115</v>
      </c>
      <c r="B1127" s="45" t="str">
        <f t="shared" ca="1" si="48"/>
        <v>Tubería de plástico</v>
      </c>
      <c r="C1127" s="44" t="s">
        <v>46</v>
      </c>
      <c r="D1127" s="44">
        <v>10</v>
      </c>
      <c r="E1127" s="62">
        <v>106.2</v>
      </c>
      <c r="F1127" s="48">
        <f t="shared" ca="1" si="49"/>
        <v>1062</v>
      </c>
      <c r="G1127" s="51"/>
      <c r="H1127" s="51"/>
      <c r="I1127" s="51"/>
      <c r="J1127" s="51"/>
    </row>
    <row r="1128" spans="1:10" s="33" customFormat="1" ht="13.5" customHeight="1" x14ac:dyDescent="0.2">
      <c r="A1128" s="44">
        <v>40142115</v>
      </c>
      <c r="B1128" s="45" t="str">
        <f t="shared" ca="1" si="48"/>
        <v>Tubería de plástico</v>
      </c>
      <c r="C1128" s="44" t="s">
        <v>46</v>
      </c>
      <c r="D1128" s="44">
        <v>10</v>
      </c>
      <c r="E1128" s="62">
        <v>371.7</v>
      </c>
      <c r="F1128" s="48">
        <f t="shared" ca="1" si="49"/>
        <v>3717</v>
      </c>
      <c r="G1128" s="51"/>
      <c r="H1128" s="51"/>
      <c r="I1128" s="51"/>
      <c r="J1128" s="51"/>
    </row>
    <row r="1129" spans="1:10" s="33" customFormat="1" ht="13.5" customHeight="1" x14ac:dyDescent="0.2">
      <c r="A1129" s="44">
        <v>40142115</v>
      </c>
      <c r="B1129" s="45" t="str">
        <f t="shared" ca="1" si="48"/>
        <v>Tubería de plástico</v>
      </c>
      <c r="C1129" s="44" t="s">
        <v>46</v>
      </c>
      <c r="D1129" s="44">
        <v>40</v>
      </c>
      <c r="E1129" s="62">
        <v>378.78</v>
      </c>
      <c r="F1129" s="48">
        <f t="shared" ca="1" si="49"/>
        <v>15151.199999999999</v>
      </c>
      <c r="G1129" s="51"/>
      <c r="H1129" s="51"/>
      <c r="I1129" s="51"/>
      <c r="J1129" s="51"/>
    </row>
    <row r="1130" spans="1:10" s="33" customFormat="1" ht="13.5" customHeight="1" x14ac:dyDescent="0.2">
      <c r="A1130" s="44">
        <v>40142115</v>
      </c>
      <c r="B1130" s="45" t="str">
        <f t="shared" ca="1" si="48"/>
        <v>Tubería de plástico</v>
      </c>
      <c r="C1130" s="44" t="s">
        <v>46</v>
      </c>
      <c r="D1130" s="44">
        <v>35</v>
      </c>
      <c r="E1130" s="62">
        <v>510.94</v>
      </c>
      <c r="F1130" s="48">
        <f t="shared" ca="1" si="49"/>
        <v>17882.900000000001</v>
      </c>
      <c r="G1130" s="51"/>
      <c r="H1130" s="51"/>
      <c r="I1130" s="51"/>
      <c r="J1130" s="51"/>
    </row>
    <row r="1131" spans="1:10" s="33" customFormat="1" ht="13.5" customHeight="1" x14ac:dyDescent="0.2">
      <c r="A1131" s="44">
        <v>40142115</v>
      </c>
      <c r="B1131" s="45" t="str">
        <f t="shared" ca="1" si="48"/>
        <v>Tubería de plástico</v>
      </c>
      <c r="C1131" s="44" t="s">
        <v>46</v>
      </c>
      <c r="D1131" s="44">
        <v>30</v>
      </c>
      <c r="E1131" s="62">
        <v>41.3</v>
      </c>
      <c r="F1131" s="48">
        <f t="shared" ca="1" si="49"/>
        <v>1239</v>
      </c>
      <c r="G1131" s="51"/>
      <c r="H1131" s="51"/>
      <c r="I1131" s="51"/>
      <c r="J1131" s="51"/>
    </row>
    <row r="1132" spans="1:10" s="33" customFormat="1" ht="14.1" customHeight="1" x14ac:dyDescent="0.2">
      <c r="A1132" s="51"/>
      <c r="B1132" s="51"/>
      <c r="C1132" s="51"/>
      <c r="D1132" s="51"/>
      <c r="E1132" s="49" t="s">
        <v>47</v>
      </c>
      <c r="F1132" s="50">
        <f ca="1">SUM(Table344[MONTO TOTAL ESTIMADO])</f>
        <v>5538737.1000000006</v>
      </c>
      <c r="G1132" s="51"/>
      <c r="H1132" s="51" t="str">
        <f>C1075</f>
        <v>Bienes</v>
      </c>
      <c r="I1132" s="51" t="str">
        <f>E1075</f>
        <v>Sí</v>
      </c>
      <c r="J1132" s="51" t="str">
        <f>D1075</f>
        <v>Comparacion de Precios</v>
      </c>
    </row>
    <row r="1133" spans="1:10" s="33" customFormat="1" ht="14.1" customHeight="1" thickBot="1" x14ac:dyDescent="0.3"/>
    <row r="1134" spans="1:10" s="33" customFormat="1" ht="33.75" customHeight="1" thickBot="1" x14ac:dyDescent="0.25">
      <c r="A1134" s="34" t="s">
        <v>18</v>
      </c>
      <c r="B1134" s="34" t="s">
        <v>19</v>
      </c>
      <c r="C1134" s="34" t="s">
        <v>20</v>
      </c>
      <c r="D1134" s="34" t="s">
        <v>21</v>
      </c>
      <c r="E1134" s="34" t="s">
        <v>22</v>
      </c>
      <c r="F1134" s="34" t="s">
        <v>23</v>
      </c>
      <c r="G1134" s="51"/>
      <c r="H1134" s="51"/>
      <c r="I1134" s="51"/>
      <c r="J1134" s="51"/>
    </row>
    <row r="1135" spans="1:10" s="33" customFormat="1" ht="13.5" customHeight="1" thickBot="1" x14ac:dyDescent="0.25">
      <c r="A1135" s="35" t="s">
        <v>103</v>
      </c>
      <c r="B1135" s="35" t="s">
        <v>57</v>
      </c>
      <c r="C1135" s="35" t="s">
        <v>26</v>
      </c>
      <c r="D1135" s="35" t="s">
        <v>51</v>
      </c>
      <c r="E1135" s="35" t="s">
        <v>28</v>
      </c>
      <c r="F1135" s="35"/>
      <c r="G1135" s="51"/>
      <c r="H1135" s="51"/>
      <c r="I1135" s="51"/>
      <c r="J1135" s="51"/>
    </row>
    <row r="1136" spans="1:10" s="33" customFormat="1" ht="14.1" customHeight="1" thickBot="1" x14ac:dyDescent="0.25">
      <c r="A1136" s="36" t="s">
        <v>29</v>
      </c>
      <c r="B1136" s="37" t="s">
        <v>30</v>
      </c>
      <c r="C1136" s="52">
        <v>45026</v>
      </c>
      <c r="D1136" s="36" t="s">
        <v>31</v>
      </c>
      <c r="E1136" s="37" t="s">
        <v>32</v>
      </c>
      <c r="F1136" s="35" t="s">
        <v>33</v>
      </c>
      <c r="G1136" s="51"/>
      <c r="H1136" s="51"/>
      <c r="I1136" s="51"/>
      <c r="J1136" s="51"/>
    </row>
    <row r="1137" spans="1:10" s="33" customFormat="1" ht="14.1" customHeight="1" thickBot="1" x14ac:dyDescent="0.25">
      <c r="A1137" s="41"/>
      <c r="B1137" s="37" t="s">
        <v>34</v>
      </c>
      <c r="C1137" s="53">
        <f>IF(C1136="","",IF(AND(MONTH(C1136)&gt;=1,MONTH(C1136)&lt;=3),1,IF(AND(MONTH(C1136)&gt;=4,MONTH(C1136)&lt;=6),2,IF(AND(MONTH(C1136)&gt;=7,MONTH(C1136)&lt;=9),3,4))))</f>
        <v>2</v>
      </c>
      <c r="D1137" s="41"/>
      <c r="E1137" s="37" t="s">
        <v>35</v>
      </c>
      <c r="F1137" s="35" t="s">
        <v>36</v>
      </c>
      <c r="G1137" s="51"/>
      <c r="H1137" s="51"/>
      <c r="I1137" s="51"/>
      <c r="J1137" s="51"/>
    </row>
    <row r="1138" spans="1:10" s="33" customFormat="1" ht="14.1" customHeight="1" thickBot="1" x14ac:dyDescent="0.25">
      <c r="A1138" s="41"/>
      <c r="B1138" s="37" t="s">
        <v>37</v>
      </c>
      <c r="C1138" s="52">
        <v>45044</v>
      </c>
      <c r="D1138" s="41"/>
      <c r="E1138" s="37" t="s">
        <v>38</v>
      </c>
      <c r="F1138" s="35" t="s">
        <v>36</v>
      </c>
      <c r="G1138" s="51"/>
      <c r="H1138" s="51"/>
      <c r="I1138" s="51"/>
      <c r="J1138" s="51"/>
    </row>
    <row r="1139" spans="1:10" s="33" customFormat="1" ht="14.1" customHeight="1" thickBot="1" x14ac:dyDescent="0.25">
      <c r="A1139" s="41"/>
      <c r="B1139" s="37" t="s">
        <v>34</v>
      </c>
      <c r="C1139" s="53">
        <f>IF(C1138="","",IF(AND(MONTH(C1138)&gt;=1,MONTH(C1138)&lt;=3),1,IF(AND(MONTH(C1138)&gt;=4,MONTH(C1138)&lt;=6),2,IF(AND(MONTH(C1138)&gt;=7,MONTH(C1138)&lt;=9),3,4))))</f>
        <v>2</v>
      </c>
      <c r="D1139" s="41"/>
      <c r="E1139" s="37" t="s">
        <v>39</v>
      </c>
      <c r="F1139" s="35" t="s">
        <v>36</v>
      </c>
      <c r="G1139" s="51"/>
      <c r="H1139" s="51"/>
      <c r="I1139" s="51"/>
      <c r="J1139" s="51"/>
    </row>
    <row r="1140" spans="1:10" s="33" customFormat="1" ht="14.1" customHeight="1" thickBot="1" x14ac:dyDescent="0.25">
      <c r="A1140" s="51"/>
      <c r="B1140" s="51"/>
      <c r="C1140" s="51"/>
      <c r="D1140" s="51"/>
      <c r="E1140" s="51"/>
      <c r="F1140" s="51"/>
      <c r="G1140" s="51"/>
      <c r="H1140" s="51"/>
      <c r="I1140" s="51"/>
      <c r="J1140" s="51"/>
    </row>
    <row r="1141" spans="1:10" s="33" customFormat="1" ht="14.1" customHeight="1" thickBot="1" x14ac:dyDescent="0.25">
      <c r="A1141" s="43" t="s">
        <v>40</v>
      </c>
      <c r="B1141" s="43" t="s">
        <v>41</v>
      </c>
      <c r="C1141" s="43" t="s">
        <v>42</v>
      </c>
      <c r="D1141" s="43" t="s">
        <v>43</v>
      </c>
      <c r="E1141" s="43" t="s">
        <v>44</v>
      </c>
      <c r="F1141" s="43" t="s">
        <v>45</v>
      </c>
      <c r="G1141" s="51"/>
      <c r="H1141" s="51"/>
      <c r="I1141" s="51"/>
      <c r="J1141" s="51"/>
    </row>
    <row r="1142" spans="1:10" s="33" customFormat="1" ht="14.1" customHeight="1" x14ac:dyDescent="0.2">
      <c r="A1142" s="44">
        <v>52161603</v>
      </c>
      <c r="B1142" s="45" t="str">
        <f t="shared" ref="B1142:B1154" ca="1" si="50">IFERROR(INDEX(UNSPSCDes,MATCH(INDIRECT(ADDRESS(ROW(),COLUMN()-1,4)),UNSPSCCode,0)),"")</f>
        <v>Adaptador de video casetes compactos</v>
      </c>
      <c r="C1142" s="44" t="s">
        <v>46</v>
      </c>
      <c r="D1142" s="44">
        <v>10</v>
      </c>
      <c r="E1142" s="62">
        <v>55477.7</v>
      </c>
      <c r="F1142" s="48">
        <f t="shared" ref="F1142:F1154" ca="1" si="51">INDIRECT(ADDRESS(ROW(),COLUMN()-2,4))*INDIRECT(ADDRESS(ROW(),COLUMN()-1,4))</f>
        <v>554777</v>
      </c>
      <c r="G1142" s="51"/>
      <c r="H1142" s="51"/>
      <c r="I1142" s="51"/>
      <c r="J1142" s="51"/>
    </row>
    <row r="1143" spans="1:10" s="33" customFormat="1" ht="13.5" customHeight="1" x14ac:dyDescent="0.2">
      <c r="A1143" s="44">
        <v>52161603</v>
      </c>
      <c r="B1143" s="45" t="str">
        <f t="shared" ca="1" si="50"/>
        <v>Adaptador de video casetes compactos</v>
      </c>
      <c r="C1143" s="44" t="s">
        <v>46</v>
      </c>
      <c r="D1143" s="44">
        <v>10</v>
      </c>
      <c r="E1143" s="62">
        <v>23600</v>
      </c>
      <c r="F1143" s="48">
        <f t="shared" ca="1" si="51"/>
        <v>236000</v>
      </c>
      <c r="G1143" s="51"/>
      <c r="H1143" s="51"/>
      <c r="I1143" s="51"/>
      <c r="J1143" s="51"/>
    </row>
    <row r="1144" spans="1:10" s="33" customFormat="1" ht="13.5" customHeight="1" x14ac:dyDescent="0.2">
      <c r="A1144" s="44">
        <v>43201803</v>
      </c>
      <c r="B1144" s="45" t="str">
        <f t="shared" ca="1" si="50"/>
        <v>Unidades de disco duro</v>
      </c>
      <c r="C1144" s="44" t="s">
        <v>46</v>
      </c>
      <c r="D1144" s="44">
        <v>16</v>
      </c>
      <c r="E1144" s="62">
        <v>28320</v>
      </c>
      <c r="F1144" s="48">
        <f t="shared" ca="1" si="51"/>
        <v>453120</v>
      </c>
      <c r="G1144" s="51"/>
      <c r="H1144" s="51"/>
      <c r="I1144" s="51"/>
      <c r="J1144" s="51"/>
    </row>
    <row r="1145" spans="1:10" s="33" customFormat="1" ht="13.5" customHeight="1" x14ac:dyDescent="0.2">
      <c r="A1145" s="44">
        <v>45111609</v>
      </c>
      <c r="B1145" s="45" t="str">
        <f t="shared" ca="1" si="50"/>
        <v>Proyectores multimedia</v>
      </c>
      <c r="C1145" s="44" t="s">
        <v>46</v>
      </c>
      <c r="D1145" s="44">
        <v>16</v>
      </c>
      <c r="E1145" s="62">
        <v>12543.4</v>
      </c>
      <c r="F1145" s="48">
        <f t="shared" ca="1" si="51"/>
        <v>200694.39999999999</v>
      </c>
      <c r="G1145" s="51"/>
      <c r="H1145" s="51"/>
      <c r="I1145" s="51"/>
      <c r="J1145" s="51"/>
    </row>
    <row r="1146" spans="1:10" s="33" customFormat="1" ht="13.5" customHeight="1" x14ac:dyDescent="0.2">
      <c r="A1146" s="44">
        <v>45111609</v>
      </c>
      <c r="B1146" s="45" t="str">
        <f t="shared" ca="1" si="50"/>
        <v>Proyectores multimedia</v>
      </c>
      <c r="C1146" s="44" t="s">
        <v>46</v>
      </c>
      <c r="D1146" s="44">
        <v>32</v>
      </c>
      <c r="E1146" s="62">
        <v>14183.6</v>
      </c>
      <c r="F1146" s="48">
        <f t="shared" ca="1" si="51"/>
        <v>453875.20000000001</v>
      </c>
      <c r="G1146" s="51"/>
      <c r="H1146" s="51"/>
      <c r="I1146" s="51"/>
      <c r="J1146" s="51"/>
    </row>
    <row r="1147" spans="1:10" s="33" customFormat="1" ht="13.5" customHeight="1" x14ac:dyDescent="0.2">
      <c r="A1147" s="44">
        <v>43222819</v>
      </c>
      <c r="B1147" s="45" t="str">
        <f t="shared" ca="1" si="50"/>
        <v>Paneles de conexión de puertos</v>
      </c>
      <c r="C1147" s="44" t="s">
        <v>46</v>
      </c>
      <c r="D1147" s="44">
        <v>10</v>
      </c>
      <c r="E1147" s="62">
        <v>33040</v>
      </c>
      <c r="F1147" s="48">
        <f t="shared" ca="1" si="51"/>
        <v>330400</v>
      </c>
      <c r="G1147" s="51"/>
      <c r="H1147" s="51"/>
      <c r="I1147" s="51"/>
      <c r="J1147" s="51"/>
    </row>
    <row r="1148" spans="1:10" s="33" customFormat="1" ht="13.5" customHeight="1" x14ac:dyDescent="0.2">
      <c r="A1148" s="44">
        <v>45111609</v>
      </c>
      <c r="B1148" s="45" t="str">
        <f t="shared" ca="1" si="50"/>
        <v>Proyectores multimedia</v>
      </c>
      <c r="C1148" s="44" t="s">
        <v>46</v>
      </c>
      <c r="D1148" s="44">
        <v>15</v>
      </c>
      <c r="E1148" s="62">
        <v>31860</v>
      </c>
      <c r="F1148" s="48">
        <f t="shared" ca="1" si="51"/>
        <v>477900</v>
      </c>
      <c r="G1148" s="51"/>
      <c r="H1148" s="51"/>
      <c r="I1148" s="51"/>
      <c r="J1148" s="51"/>
    </row>
    <row r="1149" spans="1:10" s="33" customFormat="1" ht="13.5" customHeight="1" x14ac:dyDescent="0.2">
      <c r="A1149" s="44">
        <v>44101718</v>
      </c>
      <c r="B1149" s="45" t="str">
        <f t="shared" ca="1" si="50"/>
        <v>Adaptadores infrarrojos</v>
      </c>
      <c r="C1149" s="44" t="s">
        <v>46</v>
      </c>
      <c r="D1149" s="44">
        <v>75</v>
      </c>
      <c r="E1149" s="62">
        <v>7080</v>
      </c>
      <c r="F1149" s="48">
        <f t="shared" ca="1" si="51"/>
        <v>531000</v>
      </c>
      <c r="G1149" s="51"/>
      <c r="H1149" s="51"/>
      <c r="I1149" s="51"/>
      <c r="J1149" s="51"/>
    </row>
    <row r="1150" spans="1:10" s="33" customFormat="1" ht="13.5" customHeight="1" x14ac:dyDescent="0.2">
      <c r="A1150" s="44">
        <v>31162106</v>
      </c>
      <c r="B1150" s="45" t="str">
        <f t="shared" ca="1" si="50"/>
        <v>Anclaje de tubería</v>
      </c>
      <c r="C1150" s="44" t="s">
        <v>46</v>
      </c>
      <c r="D1150" s="44">
        <v>12</v>
      </c>
      <c r="E1150" s="62">
        <v>11392.9</v>
      </c>
      <c r="F1150" s="48">
        <f t="shared" ca="1" si="51"/>
        <v>136714.79999999999</v>
      </c>
      <c r="G1150" s="51"/>
      <c r="H1150" s="51"/>
      <c r="I1150" s="51"/>
      <c r="J1150" s="51"/>
    </row>
    <row r="1151" spans="1:10" s="33" customFormat="1" ht="13.5" customHeight="1" x14ac:dyDescent="0.2">
      <c r="A1151" s="44">
        <v>26121613</v>
      </c>
      <c r="B1151" s="45" t="str">
        <f t="shared" ca="1" si="50"/>
        <v>Cable aislado o forrado</v>
      </c>
      <c r="C1151" s="44" t="s">
        <v>46</v>
      </c>
      <c r="D1151" s="44">
        <v>25</v>
      </c>
      <c r="E1151" s="62">
        <v>14160</v>
      </c>
      <c r="F1151" s="48">
        <f t="shared" ca="1" si="51"/>
        <v>354000</v>
      </c>
      <c r="G1151" s="51"/>
      <c r="H1151" s="51"/>
      <c r="I1151" s="51"/>
      <c r="J1151" s="51"/>
    </row>
    <row r="1152" spans="1:10" s="33" customFormat="1" ht="13.5" customHeight="1" x14ac:dyDescent="0.2">
      <c r="A1152" s="44">
        <v>56101607</v>
      </c>
      <c r="B1152" s="45" t="str">
        <f t="shared" ca="1" si="50"/>
        <v>Secadora de ropa para exteriores</v>
      </c>
      <c r="C1152" s="44" t="s">
        <v>46</v>
      </c>
      <c r="D1152" s="44">
        <v>6</v>
      </c>
      <c r="E1152" s="62">
        <v>12272</v>
      </c>
      <c r="F1152" s="48">
        <f t="shared" ca="1" si="51"/>
        <v>73632</v>
      </c>
      <c r="G1152" s="51"/>
      <c r="H1152" s="51"/>
      <c r="I1152" s="51"/>
      <c r="J1152" s="51"/>
    </row>
    <row r="1153" spans="1:10" s="33" customFormat="1" ht="13.5" customHeight="1" x14ac:dyDescent="0.2">
      <c r="A1153" s="44">
        <v>39121004</v>
      </c>
      <c r="B1153" s="45" t="str">
        <f t="shared" ca="1" si="50"/>
        <v>Unidades de suministro de energía</v>
      </c>
      <c r="C1153" s="44" t="s">
        <v>46</v>
      </c>
      <c r="D1153" s="44">
        <v>10</v>
      </c>
      <c r="E1153" s="62">
        <v>18172</v>
      </c>
      <c r="F1153" s="48">
        <f t="shared" ca="1" si="51"/>
        <v>181720</v>
      </c>
      <c r="G1153" s="51"/>
      <c r="H1153" s="51"/>
      <c r="I1153" s="51"/>
      <c r="J1153" s="51"/>
    </row>
    <row r="1154" spans="1:10" s="33" customFormat="1" ht="13.5" customHeight="1" x14ac:dyDescent="0.2">
      <c r="A1154" s="44">
        <v>39121409</v>
      </c>
      <c r="B1154" s="45" t="str">
        <f t="shared" ca="1" si="50"/>
        <v>Conectores de cables eléctricos</v>
      </c>
      <c r="C1154" s="44" t="s">
        <v>46</v>
      </c>
      <c r="D1154" s="44">
        <v>35</v>
      </c>
      <c r="E1154" s="62">
        <v>4130</v>
      </c>
      <c r="F1154" s="48">
        <f t="shared" ca="1" si="51"/>
        <v>144550</v>
      </c>
      <c r="G1154" s="51"/>
      <c r="H1154" s="51"/>
      <c r="I1154" s="51"/>
      <c r="J1154" s="51"/>
    </row>
    <row r="1155" spans="1:10" s="33" customFormat="1" ht="14.1" customHeight="1" x14ac:dyDescent="0.2">
      <c r="A1155" s="51"/>
      <c r="B1155" s="51"/>
      <c r="C1155" s="51"/>
      <c r="D1155" s="51"/>
      <c r="E1155" s="49" t="s">
        <v>47</v>
      </c>
      <c r="F1155" s="50">
        <f ca="1">SUM(Table345[MONTO TOTAL ESTIMADO])</f>
        <v>4128383.3999999994</v>
      </c>
      <c r="G1155" s="51"/>
      <c r="H1155" s="51" t="str">
        <f>C1135</f>
        <v>Bienes</v>
      </c>
      <c r="I1155" s="51" t="str">
        <f>E1135</f>
        <v>No</v>
      </c>
      <c r="J1155" s="51" t="str">
        <f>D1135</f>
        <v>Comparacion de Precios</v>
      </c>
    </row>
    <row r="1156" spans="1:10" s="33" customFormat="1" ht="14.1" customHeight="1" thickBot="1" x14ac:dyDescent="0.3"/>
    <row r="1157" spans="1:10" s="33" customFormat="1" ht="33.75" customHeight="1" thickBot="1" x14ac:dyDescent="0.25">
      <c r="A1157" s="34" t="s">
        <v>18</v>
      </c>
      <c r="B1157" s="34" t="s">
        <v>19</v>
      </c>
      <c r="C1157" s="34" t="s">
        <v>20</v>
      </c>
      <c r="D1157" s="34" t="s">
        <v>21</v>
      </c>
      <c r="E1157" s="34" t="s">
        <v>22</v>
      </c>
      <c r="F1157" s="34" t="s">
        <v>23</v>
      </c>
      <c r="G1157" s="51"/>
      <c r="H1157" s="51"/>
      <c r="I1157" s="51"/>
      <c r="J1157" s="51"/>
    </row>
    <row r="1158" spans="1:10" s="33" customFormat="1" ht="13.5" customHeight="1" thickBot="1" x14ac:dyDescent="0.25">
      <c r="A1158" s="35" t="s">
        <v>111</v>
      </c>
      <c r="B1158" s="35" t="s">
        <v>70</v>
      </c>
      <c r="C1158" s="35" t="s">
        <v>26</v>
      </c>
      <c r="D1158" s="35" t="s">
        <v>51</v>
      </c>
      <c r="E1158" s="35" t="s">
        <v>28</v>
      </c>
      <c r="F1158" s="35"/>
      <c r="G1158" s="51"/>
      <c r="H1158" s="51"/>
      <c r="I1158" s="51"/>
      <c r="J1158" s="51"/>
    </row>
    <row r="1159" spans="1:10" s="33" customFormat="1" ht="14.1" customHeight="1" thickBot="1" x14ac:dyDescent="0.25">
      <c r="A1159" s="36" t="s">
        <v>29</v>
      </c>
      <c r="B1159" s="37" t="s">
        <v>30</v>
      </c>
      <c r="C1159" s="52">
        <v>45243</v>
      </c>
      <c r="D1159" s="36" t="s">
        <v>31</v>
      </c>
      <c r="E1159" s="37" t="s">
        <v>32</v>
      </c>
      <c r="F1159" s="35" t="s">
        <v>33</v>
      </c>
      <c r="G1159" s="51"/>
      <c r="H1159" s="51"/>
      <c r="I1159" s="51"/>
      <c r="J1159" s="51"/>
    </row>
    <row r="1160" spans="1:10" s="33" customFormat="1" ht="14.1" customHeight="1" thickBot="1" x14ac:dyDescent="0.25">
      <c r="A1160" s="41"/>
      <c r="B1160" s="37" t="s">
        <v>34</v>
      </c>
      <c r="C1160" s="53">
        <f>IF(C1159="","",IF(AND(MONTH(C1159)&gt;=1,MONTH(C1159)&lt;=3),1,IF(AND(MONTH(C1159)&gt;=4,MONTH(C1159)&lt;=6),2,IF(AND(MONTH(C1159)&gt;=7,MONTH(C1159)&lt;=9),3,4))))</f>
        <v>4</v>
      </c>
      <c r="D1160" s="41"/>
      <c r="E1160" s="37" t="s">
        <v>35</v>
      </c>
      <c r="F1160" s="35" t="s">
        <v>36</v>
      </c>
      <c r="G1160" s="51"/>
      <c r="H1160" s="51"/>
      <c r="I1160" s="51"/>
      <c r="J1160" s="51"/>
    </row>
    <row r="1161" spans="1:10" s="33" customFormat="1" ht="14.1" customHeight="1" thickBot="1" x14ac:dyDescent="0.25">
      <c r="A1161" s="41"/>
      <c r="B1161" s="37" t="s">
        <v>37</v>
      </c>
      <c r="C1161" s="52">
        <v>45254</v>
      </c>
      <c r="D1161" s="41"/>
      <c r="E1161" s="37" t="s">
        <v>38</v>
      </c>
      <c r="F1161" s="35" t="s">
        <v>36</v>
      </c>
      <c r="G1161" s="51"/>
      <c r="H1161" s="51"/>
      <c r="I1161" s="51"/>
      <c r="J1161" s="51"/>
    </row>
    <row r="1162" spans="1:10" s="33" customFormat="1" ht="14.1" customHeight="1" thickBot="1" x14ac:dyDescent="0.25">
      <c r="A1162" s="41"/>
      <c r="B1162" s="37" t="s">
        <v>34</v>
      </c>
      <c r="C1162" s="53">
        <f>IF(C1161="","",IF(AND(MONTH(C1161)&gt;=1,MONTH(C1161)&lt;=3),1,IF(AND(MONTH(C1161)&gt;=4,MONTH(C1161)&lt;=6),2,IF(AND(MONTH(C1161)&gt;=7,MONTH(C1161)&lt;=9),3,4))))</f>
        <v>4</v>
      </c>
      <c r="D1162" s="41"/>
      <c r="E1162" s="37" t="s">
        <v>39</v>
      </c>
      <c r="F1162" s="35" t="s">
        <v>36</v>
      </c>
      <c r="G1162" s="51"/>
      <c r="H1162" s="51"/>
      <c r="I1162" s="51"/>
      <c r="J1162" s="51"/>
    </row>
    <row r="1163" spans="1:10" s="33" customFormat="1" ht="14.1" customHeight="1" thickBot="1" x14ac:dyDescent="0.25">
      <c r="A1163" s="51"/>
      <c r="B1163" s="51"/>
      <c r="C1163" s="51"/>
      <c r="D1163" s="51"/>
      <c r="E1163" s="51"/>
      <c r="F1163" s="51"/>
      <c r="G1163" s="51"/>
      <c r="H1163" s="51"/>
      <c r="I1163" s="51"/>
      <c r="J1163" s="51"/>
    </row>
    <row r="1164" spans="1:10" s="33" customFormat="1" ht="14.1" customHeight="1" thickBot="1" x14ac:dyDescent="0.25">
      <c r="A1164" s="43" t="s">
        <v>40</v>
      </c>
      <c r="B1164" s="43" t="s">
        <v>41</v>
      </c>
      <c r="C1164" s="43" t="s">
        <v>42</v>
      </c>
      <c r="D1164" s="43" t="s">
        <v>43</v>
      </c>
      <c r="E1164" s="43" t="s">
        <v>44</v>
      </c>
      <c r="F1164" s="43" t="s">
        <v>45</v>
      </c>
      <c r="G1164" s="51"/>
      <c r="H1164" s="51"/>
      <c r="I1164" s="51"/>
      <c r="J1164" s="51"/>
    </row>
    <row r="1165" spans="1:10" s="33" customFormat="1" ht="14.1" customHeight="1" x14ac:dyDescent="0.2">
      <c r="A1165" s="44">
        <v>43212104</v>
      </c>
      <c r="B1165" s="45" t="str">
        <f t="shared" ref="B1165:B1180" ca="1" si="52">IFERROR(INDEX(UNSPSCDes,MATCH(INDIRECT(ADDRESS(ROW(),COLUMN()-1,4)),UNSPSCCode,0)),"")</f>
        <v>Impresoras de inyección de tinta</v>
      </c>
      <c r="C1165" s="44" t="s">
        <v>46</v>
      </c>
      <c r="D1165" s="44">
        <v>6</v>
      </c>
      <c r="E1165" s="56">
        <v>27258</v>
      </c>
      <c r="F1165" s="48">
        <f t="shared" ref="F1165:F1180" ca="1" si="53">INDIRECT(ADDRESS(ROW(),COLUMN()-2,4))*INDIRECT(ADDRESS(ROW(),COLUMN()-1,4))</f>
        <v>163548</v>
      </c>
      <c r="G1165" s="51"/>
      <c r="H1165" s="51"/>
      <c r="I1165" s="51"/>
      <c r="J1165" s="51"/>
    </row>
    <row r="1166" spans="1:10" s="33" customFormat="1" ht="13.5" customHeight="1" x14ac:dyDescent="0.2">
      <c r="A1166" s="44">
        <v>43212104</v>
      </c>
      <c r="B1166" s="45" t="str">
        <f t="shared" ca="1" si="52"/>
        <v>Impresoras de inyección de tinta</v>
      </c>
      <c r="C1166" s="44" t="s">
        <v>46</v>
      </c>
      <c r="D1166" s="44">
        <v>6</v>
      </c>
      <c r="E1166" s="56">
        <v>19470</v>
      </c>
      <c r="F1166" s="48">
        <f t="shared" ca="1" si="53"/>
        <v>116820</v>
      </c>
      <c r="G1166" s="51"/>
      <c r="H1166" s="51"/>
      <c r="I1166" s="51"/>
      <c r="J1166" s="51"/>
    </row>
    <row r="1167" spans="1:10" s="33" customFormat="1" ht="13.5" customHeight="1" x14ac:dyDescent="0.2">
      <c r="A1167" s="44">
        <v>26121507</v>
      </c>
      <c r="B1167" s="45" t="str">
        <f t="shared" ca="1" si="52"/>
        <v>Alambre para radio o televisión</v>
      </c>
      <c r="C1167" s="44" t="s">
        <v>46</v>
      </c>
      <c r="D1167" s="44">
        <v>7</v>
      </c>
      <c r="E1167" s="56">
        <v>17346</v>
      </c>
      <c r="F1167" s="48">
        <f t="shared" ca="1" si="53"/>
        <v>121422</v>
      </c>
      <c r="G1167" s="51"/>
      <c r="H1167" s="51"/>
      <c r="I1167" s="51"/>
      <c r="J1167" s="51"/>
    </row>
    <row r="1168" spans="1:10" s="33" customFormat="1" ht="13.5" customHeight="1" x14ac:dyDescent="0.2">
      <c r="A1168" s="44">
        <v>26121507</v>
      </c>
      <c r="B1168" s="45" t="str">
        <f t="shared" ca="1" si="52"/>
        <v>Alambre para radio o televisión</v>
      </c>
      <c r="C1168" s="44" t="s">
        <v>46</v>
      </c>
      <c r="D1168" s="44">
        <v>6</v>
      </c>
      <c r="E1168" s="56">
        <v>29736</v>
      </c>
      <c r="F1168" s="48">
        <f t="shared" ca="1" si="53"/>
        <v>178416</v>
      </c>
      <c r="G1168" s="51"/>
      <c r="H1168" s="51"/>
      <c r="I1168" s="51"/>
      <c r="J1168" s="51"/>
    </row>
    <row r="1169" spans="1:10" s="33" customFormat="1" ht="13.5" customHeight="1" x14ac:dyDescent="0.2">
      <c r="A1169" s="44">
        <v>54101706</v>
      </c>
      <c r="B1169" s="45" t="str">
        <f t="shared" ca="1" si="52"/>
        <v>Materiales o accesorios plásticos amigables maleables a bajas temperaturas</v>
      </c>
      <c r="C1169" s="44" t="s">
        <v>46</v>
      </c>
      <c r="D1169" s="44">
        <v>6</v>
      </c>
      <c r="E1169" s="56">
        <v>8231.68</v>
      </c>
      <c r="F1169" s="48">
        <f t="shared" ca="1" si="53"/>
        <v>49390.080000000002</v>
      </c>
      <c r="G1169" s="51"/>
      <c r="H1169" s="51"/>
      <c r="I1169" s="51"/>
      <c r="J1169" s="51"/>
    </row>
    <row r="1170" spans="1:10" s="33" customFormat="1" ht="13.5" customHeight="1" x14ac:dyDescent="0.2">
      <c r="A1170" s="44">
        <v>43201503</v>
      </c>
      <c r="B1170" s="45" t="str">
        <f t="shared" ca="1" si="52"/>
        <v>Procesadores de unidad de procesamiento central cpu</v>
      </c>
      <c r="C1170" s="44" t="s">
        <v>46</v>
      </c>
      <c r="D1170" s="44">
        <v>5</v>
      </c>
      <c r="E1170" s="56">
        <v>53218</v>
      </c>
      <c r="F1170" s="48">
        <f t="shared" ca="1" si="53"/>
        <v>266090</v>
      </c>
      <c r="G1170" s="51"/>
      <c r="H1170" s="51"/>
      <c r="I1170" s="51"/>
      <c r="J1170" s="51"/>
    </row>
    <row r="1171" spans="1:10" s="33" customFormat="1" ht="13.5" customHeight="1" x14ac:dyDescent="0.2">
      <c r="A1171" s="44">
        <v>43201535</v>
      </c>
      <c r="B1171" s="45" t="str">
        <f t="shared" ca="1" si="52"/>
        <v>Puertos seriales infrarrojos</v>
      </c>
      <c r="C1171" s="44" t="s">
        <v>46</v>
      </c>
      <c r="D1171" s="44">
        <v>5</v>
      </c>
      <c r="E1171" s="56">
        <v>40037.4</v>
      </c>
      <c r="F1171" s="48">
        <f t="shared" ca="1" si="53"/>
        <v>200187</v>
      </c>
      <c r="G1171" s="51"/>
      <c r="H1171" s="51"/>
      <c r="I1171" s="51"/>
      <c r="J1171" s="51"/>
    </row>
    <row r="1172" spans="1:10" s="33" customFormat="1" ht="13.5" customHeight="1" x14ac:dyDescent="0.2">
      <c r="A1172" s="44">
        <v>43211502</v>
      </c>
      <c r="B1172" s="45" t="str">
        <f t="shared" ca="1" si="52"/>
        <v>Servidores de computador de gama alta</v>
      </c>
      <c r="C1172" s="44" t="s">
        <v>46</v>
      </c>
      <c r="D1172" s="44">
        <v>5</v>
      </c>
      <c r="E1172" s="56">
        <v>90836.4</v>
      </c>
      <c r="F1172" s="48">
        <f t="shared" ca="1" si="53"/>
        <v>454182</v>
      </c>
      <c r="G1172" s="51"/>
      <c r="H1172" s="51"/>
      <c r="I1172" s="51"/>
      <c r="J1172" s="51"/>
    </row>
    <row r="1173" spans="1:10" s="33" customFormat="1" ht="13.5" customHeight="1" x14ac:dyDescent="0.2">
      <c r="A1173" s="44">
        <v>43211502</v>
      </c>
      <c r="B1173" s="45" t="str">
        <f t="shared" ca="1" si="52"/>
        <v>Servidores de computador de gama alta</v>
      </c>
      <c r="C1173" s="44" t="s">
        <v>46</v>
      </c>
      <c r="D1173" s="44">
        <v>4</v>
      </c>
      <c r="E1173" s="56">
        <v>112218</v>
      </c>
      <c r="F1173" s="48">
        <f t="shared" ca="1" si="53"/>
        <v>448872</v>
      </c>
      <c r="G1173" s="51"/>
      <c r="H1173" s="51"/>
      <c r="I1173" s="51"/>
      <c r="J1173" s="51"/>
    </row>
    <row r="1174" spans="1:10" s="33" customFormat="1" ht="13.5" customHeight="1" x14ac:dyDescent="0.2">
      <c r="A1174" s="44">
        <v>43211502</v>
      </c>
      <c r="B1174" s="45" t="str">
        <f t="shared" ca="1" si="52"/>
        <v>Servidores de computador de gama alta</v>
      </c>
      <c r="C1174" s="44" t="s">
        <v>46</v>
      </c>
      <c r="D1174" s="44">
        <v>4</v>
      </c>
      <c r="E1174" s="56">
        <v>421100.7</v>
      </c>
      <c r="F1174" s="48">
        <f t="shared" ca="1" si="53"/>
        <v>1684402.8</v>
      </c>
      <c r="G1174" s="51"/>
      <c r="H1174" s="51"/>
      <c r="I1174" s="51"/>
      <c r="J1174" s="51"/>
    </row>
    <row r="1175" spans="1:10" s="33" customFormat="1" ht="13.5" customHeight="1" x14ac:dyDescent="0.2">
      <c r="A1175" s="44">
        <v>44101729</v>
      </c>
      <c r="B1175" s="45" t="str">
        <f t="shared" ca="1" si="52"/>
        <v>Apiladores de salida</v>
      </c>
      <c r="C1175" s="44" t="s">
        <v>46</v>
      </c>
      <c r="D1175" s="44">
        <v>5</v>
      </c>
      <c r="E1175" s="56">
        <v>7717.2</v>
      </c>
      <c r="F1175" s="48">
        <f t="shared" ca="1" si="53"/>
        <v>38586</v>
      </c>
      <c r="G1175" s="51"/>
      <c r="H1175" s="51"/>
      <c r="I1175" s="51"/>
      <c r="J1175" s="51"/>
    </row>
    <row r="1176" spans="1:10" s="33" customFormat="1" ht="13.5" customHeight="1" x14ac:dyDescent="0.2">
      <c r="A1176" s="44">
        <v>43211509</v>
      </c>
      <c r="B1176" s="45" t="str">
        <f t="shared" ca="1" si="52"/>
        <v>Computadores de tableta</v>
      </c>
      <c r="C1176" s="44" t="s">
        <v>46</v>
      </c>
      <c r="D1176" s="44">
        <v>5</v>
      </c>
      <c r="E1176" s="56">
        <v>160201.51999999999</v>
      </c>
      <c r="F1176" s="48">
        <f t="shared" ca="1" si="53"/>
        <v>801007.6</v>
      </c>
      <c r="G1176" s="51"/>
      <c r="H1176" s="51"/>
      <c r="I1176" s="51"/>
      <c r="J1176" s="51"/>
    </row>
    <row r="1177" spans="1:10" s="33" customFormat="1" ht="13.5" customHeight="1" x14ac:dyDescent="0.2">
      <c r="A1177" s="44">
        <v>43211509</v>
      </c>
      <c r="B1177" s="45" t="str">
        <f t="shared" ca="1" si="52"/>
        <v>Computadores de tableta</v>
      </c>
      <c r="C1177" s="44" t="s">
        <v>46</v>
      </c>
      <c r="D1177" s="44">
        <v>5</v>
      </c>
      <c r="E1177" s="56">
        <v>130313.3</v>
      </c>
      <c r="F1177" s="48">
        <f t="shared" ca="1" si="53"/>
        <v>651566.5</v>
      </c>
      <c r="G1177" s="51"/>
      <c r="H1177" s="51"/>
      <c r="I1177" s="51"/>
      <c r="J1177" s="51"/>
    </row>
    <row r="1178" spans="1:10" s="33" customFormat="1" ht="13.5" customHeight="1" x14ac:dyDescent="0.2">
      <c r="A1178" s="44">
        <v>44101729</v>
      </c>
      <c r="B1178" s="45" t="str">
        <f t="shared" ca="1" si="52"/>
        <v>Apiladores de salida</v>
      </c>
      <c r="C1178" s="44" t="s">
        <v>46</v>
      </c>
      <c r="D1178" s="44">
        <v>5</v>
      </c>
      <c r="E1178" s="56">
        <v>9201.64</v>
      </c>
      <c r="F1178" s="48">
        <f t="shared" ca="1" si="53"/>
        <v>46008.2</v>
      </c>
      <c r="G1178" s="51"/>
      <c r="H1178" s="51"/>
      <c r="I1178" s="51"/>
      <c r="J1178" s="51"/>
    </row>
    <row r="1179" spans="1:10" s="33" customFormat="1" ht="13.5" customHeight="1" x14ac:dyDescent="0.2">
      <c r="A1179" s="44">
        <v>25202003</v>
      </c>
      <c r="B1179" s="45" t="str">
        <f t="shared" ca="1" si="52"/>
        <v>Unidades de la fuente de alimentación de avión</v>
      </c>
      <c r="C1179" s="44" t="s">
        <v>46</v>
      </c>
      <c r="D1179" s="44">
        <v>5</v>
      </c>
      <c r="E1179" s="56">
        <v>27718.2</v>
      </c>
      <c r="F1179" s="48">
        <f t="shared" ca="1" si="53"/>
        <v>138591</v>
      </c>
      <c r="G1179" s="51"/>
      <c r="H1179" s="51"/>
      <c r="I1179" s="51"/>
      <c r="J1179" s="51"/>
    </row>
    <row r="1180" spans="1:10" s="33" customFormat="1" ht="13.5" customHeight="1" x14ac:dyDescent="0.2">
      <c r="A1180" s="44">
        <v>43212104</v>
      </c>
      <c r="B1180" s="45" t="str">
        <f t="shared" ca="1" si="52"/>
        <v>Impresoras de inyección de tinta</v>
      </c>
      <c r="C1180" s="44" t="s">
        <v>46</v>
      </c>
      <c r="D1180" s="44">
        <v>5</v>
      </c>
      <c r="E1180" s="56">
        <v>16661.599999999999</v>
      </c>
      <c r="F1180" s="48">
        <f t="shared" ca="1" si="53"/>
        <v>83308</v>
      </c>
      <c r="G1180" s="51"/>
      <c r="H1180" s="51"/>
      <c r="I1180" s="51"/>
      <c r="J1180" s="51"/>
    </row>
    <row r="1181" spans="1:10" s="33" customFormat="1" ht="14.1" customHeight="1" x14ac:dyDescent="0.2">
      <c r="A1181" s="51"/>
      <c r="B1181" s="51"/>
      <c r="C1181" s="51"/>
      <c r="D1181" s="51"/>
      <c r="E1181" s="49" t="s">
        <v>47</v>
      </c>
      <c r="F1181" s="50">
        <f ca="1">SUM(Table347[MONTO TOTAL ESTIMADO])</f>
        <v>5442397.1799999997</v>
      </c>
      <c r="G1181" s="51"/>
      <c r="H1181" s="51" t="str">
        <f>C1158</f>
        <v>Bienes</v>
      </c>
      <c r="I1181" s="51" t="str">
        <f>E1158</f>
        <v>No</v>
      </c>
      <c r="J1181" s="51" t="str">
        <f>D1158</f>
        <v>Comparacion de Precios</v>
      </c>
    </row>
    <row r="1182" spans="1:10" s="33" customFormat="1" ht="14.1" customHeight="1" thickBot="1" x14ac:dyDescent="0.3"/>
    <row r="1183" spans="1:10" s="33" customFormat="1" ht="33.75" customHeight="1" thickBot="1" x14ac:dyDescent="0.25">
      <c r="A1183" s="34" t="s">
        <v>18</v>
      </c>
      <c r="B1183" s="34" t="s">
        <v>19</v>
      </c>
      <c r="C1183" s="34" t="s">
        <v>20</v>
      </c>
      <c r="D1183" s="34" t="s">
        <v>21</v>
      </c>
      <c r="E1183" s="34" t="s">
        <v>22</v>
      </c>
      <c r="F1183" s="34" t="s">
        <v>23</v>
      </c>
      <c r="G1183" s="51"/>
      <c r="H1183" s="51"/>
      <c r="I1183" s="51"/>
      <c r="J1183" s="51"/>
    </row>
    <row r="1184" spans="1:10" s="33" customFormat="1" ht="13.5" customHeight="1" thickBot="1" x14ac:dyDescent="0.25">
      <c r="A1184" s="35" t="s">
        <v>112</v>
      </c>
      <c r="B1184" s="35" t="s">
        <v>57</v>
      </c>
      <c r="C1184" s="35" t="s">
        <v>26</v>
      </c>
      <c r="D1184" s="35" t="s">
        <v>51</v>
      </c>
      <c r="E1184" s="35" t="s">
        <v>65</v>
      </c>
      <c r="F1184" s="35"/>
      <c r="G1184" s="51"/>
      <c r="H1184" s="51"/>
      <c r="I1184" s="51"/>
      <c r="J1184" s="51"/>
    </row>
    <row r="1185" spans="1:10" s="33" customFormat="1" ht="14.1" customHeight="1" thickBot="1" x14ac:dyDescent="0.25">
      <c r="A1185" s="36" t="s">
        <v>29</v>
      </c>
      <c r="B1185" s="37" t="s">
        <v>30</v>
      </c>
      <c r="C1185" s="52">
        <v>45070</v>
      </c>
      <c r="D1185" s="36" t="s">
        <v>31</v>
      </c>
      <c r="E1185" s="37" t="s">
        <v>32</v>
      </c>
      <c r="F1185" s="35" t="s">
        <v>33</v>
      </c>
      <c r="G1185" s="51"/>
      <c r="H1185" s="51"/>
      <c r="I1185" s="51"/>
      <c r="J1185" s="51"/>
    </row>
    <row r="1186" spans="1:10" s="33" customFormat="1" ht="14.1" customHeight="1" thickBot="1" x14ac:dyDescent="0.25">
      <c r="A1186" s="41"/>
      <c r="B1186" s="37" t="s">
        <v>34</v>
      </c>
      <c r="C1186" s="53">
        <f>IF(C1185="","",IF(AND(MONTH(C1185)&gt;=1,MONTH(C1185)&lt;=3),1,IF(AND(MONTH(C1185)&gt;=4,MONTH(C1185)&lt;=6),2,IF(AND(MONTH(C1185)&gt;=7,MONTH(C1185)&lt;=9),3,4))))</f>
        <v>2</v>
      </c>
      <c r="D1186" s="41"/>
      <c r="E1186" s="37" t="s">
        <v>35</v>
      </c>
      <c r="F1186" s="35" t="s">
        <v>36</v>
      </c>
      <c r="G1186" s="51"/>
      <c r="H1186" s="51"/>
      <c r="I1186" s="51"/>
      <c r="J1186" s="51"/>
    </row>
    <row r="1187" spans="1:10" s="33" customFormat="1" ht="14.1" customHeight="1" thickBot="1" x14ac:dyDescent="0.25">
      <c r="A1187" s="41"/>
      <c r="B1187" s="37" t="s">
        <v>37</v>
      </c>
      <c r="C1187" s="52">
        <v>45092</v>
      </c>
      <c r="D1187" s="41"/>
      <c r="E1187" s="37" t="s">
        <v>38</v>
      </c>
      <c r="F1187" s="35" t="s">
        <v>36</v>
      </c>
      <c r="G1187" s="51"/>
      <c r="H1187" s="51"/>
      <c r="I1187" s="51"/>
      <c r="J1187" s="51"/>
    </row>
    <row r="1188" spans="1:10" s="33" customFormat="1" ht="14.1" customHeight="1" thickBot="1" x14ac:dyDescent="0.25">
      <c r="A1188" s="41"/>
      <c r="B1188" s="37" t="s">
        <v>34</v>
      </c>
      <c r="C1188" s="53">
        <f>IF(C1187="","",IF(AND(MONTH(C1187)&gt;=1,MONTH(C1187)&lt;=3),1,IF(AND(MONTH(C1187)&gt;=4,MONTH(C1187)&lt;=6),2,IF(AND(MONTH(C1187)&gt;=7,MONTH(C1187)&lt;=9),3,4))))</f>
        <v>2</v>
      </c>
      <c r="D1188" s="41"/>
      <c r="E1188" s="37" t="s">
        <v>39</v>
      </c>
      <c r="F1188" s="35" t="s">
        <v>36</v>
      </c>
      <c r="G1188" s="51"/>
      <c r="H1188" s="51"/>
      <c r="I1188" s="51"/>
      <c r="J1188" s="51"/>
    </row>
    <row r="1189" spans="1:10" s="33" customFormat="1" ht="14.1" customHeight="1" thickBot="1" x14ac:dyDescent="0.25">
      <c r="A1189" s="51"/>
      <c r="B1189" s="51"/>
      <c r="C1189" s="51"/>
      <c r="D1189" s="51"/>
      <c r="E1189" s="51"/>
      <c r="F1189" s="51"/>
      <c r="G1189" s="51"/>
      <c r="H1189" s="51"/>
      <c r="I1189" s="51"/>
      <c r="J1189" s="51"/>
    </row>
    <row r="1190" spans="1:10" s="33" customFormat="1" ht="14.1" customHeight="1" thickBot="1" x14ac:dyDescent="0.25">
      <c r="A1190" s="43" t="s">
        <v>40</v>
      </c>
      <c r="B1190" s="43" t="s">
        <v>41</v>
      </c>
      <c r="C1190" s="43" t="s">
        <v>42</v>
      </c>
      <c r="D1190" s="43" t="s">
        <v>43</v>
      </c>
      <c r="E1190" s="43" t="s">
        <v>44</v>
      </c>
      <c r="F1190" s="43" t="s">
        <v>45</v>
      </c>
      <c r="G1190" s="51"/>
      <c r="H1190" s="51"/>
      <c r="I1190" s="51"/>
      <c r="J1190" s="51"/>
    </row>
    <row r="1191" spans="1:10" s="33" customFormat="1" ht="13.5" customHeight="1" x14ac:dyDescent="0.2">
      <c r="A1191" s="44">
        <v>31211505</v>
      </c>
      <c r="B1191" s="45" t="str">
        <f t="shared" ref="B1191:B1200" ca="1" si="54">IFERROR(INDEX(UNSPSCDes,MATCH(INDIRECT(ADDRESS(ROW(),COLUMN()-1,4)),UNSPSCCode,0)),"")</f>
        <v>Pinturas de aceite</v>
      </c>
      <c r="C1191" s="44" t="s">
        <v>72</v>
      </c>
      <c r="D1191" s="44">
        <v>75</v>
      </c>
      <c r="E1191" s="47">
        <v>3245</v>
      </c>
      <c r="F1191" s="48">
        <f t="shared" ref="F1191:F1200" ca="1" si="55">INDIRECT(ADDRESS(ROW(),COLUMN()-2,4))*INDIRECT(ADDRESS(ROW(),COLUMN()-1,4))</f>
        <v>243375</v>
      </c>
      <c r="G1191" s="51"/>
      <c r="H1191" s="51"/>
      <c r="I1191" s="51"/>
      <c r="J1191" s="51"/>
    </row>
    <row r="1192" spans="1:10" s="33" customFormat="1" ht="13.5" customHeight="1" x14ac:dyDescent="0.2">
      <c r="A1192" s="44">
        <v>31211505</v>
      </c>
      <c r="B1192" s="45" t="str">
        <f t="shared" ca="1" si="54"/>
        <v>Pinturas de aceite</v>
      </c>
      <c r="C1192" s="44" t="s">
        <v>72</v>
      </c>
      <c r="D1192" s="44">
        <v>75</v>
      </c>
      <c r="E1192" s="47">
        <v>3245</v>
      </c>
      <c r="F1192" s="48">
        <f t="shared" ca="1" si="55"/>
        <v>243375</v>
      </c>
      <c r="G1192" s="51"/>
      <c r="H1192" s="51"/>
      <c r="I1192" s="51"/>
      <c r="J1192" s="51"/>
    </row>
    <row r="1193" spans="1:10" s="33" customFormat="1" ht="13.5" customHeight="1" x14ac:dyDescent="0.2">
      <c r="A1193" s="44">
        <v>31211505</v>
      </c>
      <c r="B1193" s="45" t="str">
        <f t="shared" ca="1" si="54"/>
        <v>Pinturas de aceite</v>
      </c>
      <c r="C1193" s="44" t="s">
        <v>72</v>
      </c>
      <c r="D1193" s="44">
        <v>60</v>
      </c>
      <c r="E1193" s="47">
        <v>2596</v>
      </c>
      <c r="F1193" s="48">
        <f t="shared" ca="1" si="55"/>
        <v>155760</v>
      </c>
      <c r="G1193" s="51"/>
      <c r="H1193" s="51"/>
      <c r="I1193" s="51"/>
      <c r="J1193" s="51"/>
    </row>
    <row r="1194" spans="1:10" s="33" customFormat="1" ht="13.5" customHeight="1" x14ac:dyDescent="0.2">
      <c r="A1194" s="44">
        <v>31211505</v>
      </c>
      <c r="B1194" s="45" t="str">
        <f t="shared" ca="1" si="54"/>
        <v>Pinturas de aceite</v>
      </c>
      <c r="C1194" s="44" t="s">
        <v>46</v>
      </c>
      <c r="D1194" s="44">
        <v>60</v>
      </c>
      <c r="E1194" s="47">
        <v>9086</v>
      </c>
      <c r="F1194" s="48">
        <f t="shared" ca="1" si="55"/>
        <v>545160</v>
      </c>
      <c r="G1194" s="51"/>
      <c r="H1194" s="51"/>
      <c r="I1194" s="51"/>
      <c r="J1194" s="51"/>
    </row>
    <row r="1195" spans="1:10" s="33" customFormat="1" ht="13.5" customHeight="1" x14ac:dyDescent="0.2">
      <c r="A1195" s="44">
        <v>31211505</v>
      </c>
      <c r="B1195" s="45" t="str">
        <f t="shared" ca="1" si="54"/>
        <v>Pinturas de aceite</v>
      </c>
      <c r="C1195" s="44" t="s">
        <v>46</v>
      </c>
      <c r="D1195" s="44">
        <v>60</v>
      </c>
      <c r="E1195" s="47">
        <v>9086</v>
      </c>
      <c r="F1195" s="48">
        <f t="shared" ca="1" si="55"/>
        <v>545160</v>
      </c>
      <c r="G1195" s="51"/>
      <c r="H1195" s="51"/>
      <c r="I1195" s="51"/>
      <c r="J1195" s="51"/>
    </row>
    <row r="1196" spans="1:10" s="33" customFormat="1" ht="13.5" customHeight="1" x14ac:dyDescent="0.2">
      <c r="A1196" s="44">
        <v>31211505</v>
      </c>
      <c r="B1196" s="45" t="str">
        <f t="shared" ca="1" si="54"/>
        <v>Pinturas de aceite</v>
      </c>
      <c r="C1196" s="44" t="s">
        <v>46</v>
      </c>
      <c r="D1196" s="44">
        <v>60</v>
      </c>
      <c r="E1196" s="47">
        <v>14278</v>
      </c>
      <c r="F1196" s="48">
        <f t="shared" ca="1" si="55"/>
        <v>856680</v>
      </c>
      <c r="G1196" s="51"/>
      <c r="H1196" s="51"/>
      <c r="I1196" s="51"/>
      <c r="J1196" s="51"/>
    </row>
    <row r="1197" spans="1:10" s="33" customFormat="1" ht="13.5" customHeight="1" x14ac:dyDescent="0.2">
      <c r="A1197" s="44">
        <v>31211505</v>
      </c>
      <c r="B1197" s="45" t="str">
        <f t="shared" ca="1" si="54"/>
        <v>Pinturas de aceite</v>
      </c>
      <c r="C1197" s="44" t="s">
        <v>72</v>
      </c>
      <c r="D1197" s="44">
        <v>60</v>
      </c>
      <c r="E1197" s="47">
        <v>2726</v>
      </c>
      <c r="F1197" s="48">
        <f t="shared" ca="1" si="55"/>
        <v>163560</v>
      </c>
      <c r="G1197" s="51"/>
      <c r="H1197" s="51"/>
      <c r="I1197" s="51"/>
      <c r="J1197" s="51"/>
    </row>
    <row r="1198" spans="1:10" s="33" customFormat="1" ht="13.5" customHeight="1" x14ac:dyDescent="0.2">
      <c r="A1198" s="44">
        <v>31211505</v>
      </c>
      <c r="B1198" s="45" t="str">
        <f t="shared" ca="1" si="54"/>
        <v>Pinturas de aceite</v>
      </c>
      <c r="C1198" s="44" t="s">
        <v>72</v>
      </c>
      <c r="D1198" s="44">
        <v>50</v>
      </c>
      <c r="E1198" s="47">
        <v>1947</v>
      </c>
      <c r="F1198" s="48">
        <f t="shared" ca="1" si="55"/>
        <v>97350</v>
      </c>
      <c r="G1198" s="51"/>
      <c r="H1198" s="51"/>
      <c r="I1198" s="51"/>
      <c r="J1198" s="51"/>
    </row>
    <row r="1199" spans="1:10" s="33" customFormat="1" ht="13.5" customHeight="1" x14ac:dyDescent="0.2">
      <c r="A1199" s="44">
        <v>31211505</v>
      </c>
      <c r="B1199" s="45" t="str">
        <f t="shared" ca="1" si="54"/>
        <v>Pinturas de aceite</v>
      </c>
      <c r="C1199" s="44" t="s">
        <v>72</v>
      </c>
      <c r="D1199" s="44">
        <v>60</v>
      </c>
      <c r="E1199" s="47">
        <v>3245</v>
      </c>
      <c r="F1199" s="48">
        <f t="shared" ca="1" si="55"/>
        <v>194700</v>
      </c>
      <c r="G1199" s="51"/>
      <c r="H1199" s="51"/>
      <c r="I1199" s="51"/>
      <c r="J1199" s="51"/>
    </row>
    <row r="1200" spans="1:10" s="33" customFormat="1" ht="13.5" customHeight="1" x14ac:dyDescent="0.2">
      <c r="A1200" s="44">
        <v>31211505</v>
      </c>
      <c r="B1200" s="45" t="str">
        <f t="shared" ca="1" si="54"/>
        <v>Pinturas de aceite</v>
      </c>
      <c r="C1200" s="44" t="s">
        <v>72</v>
      </c>
      <c r="D1200" s="44">
        <v>60</v>
      </c>
      <c r="E1200" s="47">
        <v>3245</v>
      </c>
      <c r="F1200" s="48">
        <f t="shared" ca="1" si="55"/>
        <v>194700</v>
      </c>
      <c r="G1200" s="51"/>
      <c r="H1200" s="51"/>
      <c r="I1200" s="51"/>
      <c r="J1200" s="51"/>
    </row>
    <row r="1201" spans="1:10" s="33" customFormat="1" ht="14.1" customHeight="1" x14ac:dyDescent="0.2">
      <c r="A1201" s="51"/>
      <c r="B1201" s="51"/>
      <c r="C1201" s="51"/>
      <c r="D1201" s="51"/>
      <c r="E1201" s="49" t="s">
        <v>47</v>
      </c>
      <c r="F1201" s="50">
        <f ca="1">SUM(Table346[MONTO TOTAL ESTIMADO])</f>
        <v>3239820</v>
      </c>
      <c r="G1201" s="51"/>
      <c r="H1201" s="51" t="str">
        <f>C1184</f>
        <v>Bienes</v>
      </c>
      <c r="I1201" s="51" t="str">
        <f>E1184</f>
        <v>MIPYME Mujeres</v>
      </c>
      <c r="J1201" s="51" t="str">
        <f>D1184</f>
        <v>Comparacion de Precios</v>
      </c>
    </row>
    <row r="1202" spans="1:10" s="33" customFormat="1" ht="14.1" customHeight="1" thickBot="1" x14ac:dyDescent="0.3"/>
    <row r="1203" spans="1:10" s="33" customFormat="1" ht="33.75" customHeight="1" thickBot="1" x14ac:dyDescent="0.25">
      <c r="A1203" s="34" t="s">
        <v>18</v>
      </c>
      <c r="B1203" s="34" t="s">
        <v>19</v>
      </c>
      <c r="C1203" s="34" t="s">
        <v>20</v>
      </c>
      <c r="D1203" s="34" t="s">
        <v>21</v>
      </c>
      <c r="E1203" s="34" t="s">
        <v>22</v>
      </c>
      <c r="F1203" s="34" t="s">
        <v>23</v>
      </c>
      <c r="G1203" s="51"/>
      <c r="H1203" s="51"/>
      <c r="I1203" s="51"/>
      <c r="J1203" s="51"/>
    </row>
    <row r="1204" spans="1:10" s="33" customFormat="1" ht="13.5" customHeight="1" thickBot="1" x14ac:dyDescent="0.25">
      <c r="A1204" s="35" t="s">
        <v>112</v>
      </c>
      <c r="B1204" s="35" t="s">
        <v>113</v>
      </c>
      <c r="C1204" s="35" t="s">
        <v>26</v>
      </c>
      <c r="D1204" s="35" t="s">
        <v>51</v>
      </c>
      <c r="E1204" s="35" t="s">
        <v>54</v>
      </c>
      <c r="F1204" s="35"/>
      <c r="G1204" s="51"/>
      <c r="H1204" s="51"/>
      <c r="I1204" s="51"/>
      <c r="J1204" s="51"/>
    </row>
    <row r="1205" spans="1:10" s="33" customFormat="1" ht="14.1" customHeight="1" thickBot="1" x14ac:dyDescent="0.25">
      <c r="A1205" s="36" t="s">
        <v>29</v>
      </c>
      <c r="B1205" s="37" t="s">
        <v>30</v>
      </c>
      <c r="C1205" s="52">
        <v>45219</v>
      </c>
      <c r="D1205" s="36" t="s">
        <v>31</v>
      </c>
      <c r="E1205" s="37" t="s">
        <v>32</v>
      </c>
      <c r="F1205" s="35" t="s">
        <v>33</v>
      </c>
      <c r="G1205" s="51"/>
      <c r="H1205" s="51"/>
      <c r="I1205" s="51"/>
      <c r="J1205" s="51"/>
    </row>
    <row r="1206" spans="1:10" s="33" customFormat="1" ht="14.1" customHeight="1" thickBot="1" x14ac:dyDescent="0.25">
      <c r="A1206" s="41"/>
      <c r="B1206" s="37" t="s">
        <v>34</v>
      </c>
      <c r="C1206" s="53">
        <f>IF(C1205="","",IF(AND(MONTH(C1205)&gt;=1,MONTH(C1205)&lt;=3),1,IF(AND(MONTH(C1205)&gt;=4,MONTH(C1205)&lt;=6),2,IF(AND(MONTH(C1205)&gt;=7,MONTH(C1205)&lt;=9),3,4))))</f>
        <v>4</v>
      </c>
      <c r="D1206" s="41"/>
      <c r="E1206" s="37" t="s">
        <v>35</v>
      </c>
      <c r="F1206" s="35" t="s">
        <v>36</v>
      </c>
      <c r="G1206" s="51"/>
      <c r="H1206" s="51"/>
      <c r="I1206" s="51"/>
      <c r="J1206" s="51"/>
    </row>
    <row r="1207" spans="1:10" s="33" customFormat="1" ht="14.1" customHeight="1" thickBot="1" x14ac:dyDescent="0.25">
      <c r="A1207" s="41"/>
      <c r="B1207" s="37" t="s">
        <v>37</v>
      </c>
      <c r="C1207" s="52">
        <v>45245</v>
      </c>
      <c r="D1207" s="41"/>
      <c r="E1207" s="37" t="s">
        <v>38</v>
      </c>
      <c r="F1207" s="35" t="s">
        <v>36</v>
      </c>
      <c r="G1207" s="51"/>
      <c r="H1207" s="51"/>
      <c r="I1207" s="51"/>
      <c r="J1207" s="51"/>
    </row>
    <row r="1208" spans="1:10" s="33" customFormat="1" ht="14.1" customHeight="1" thickBot="1" x14ac:dyDescent="0.25">
      <c r="A1208" s="41"/>
      <c r="B1208" s="37" t="s">
        <v>34</v>
      </c>
      <c r="C1208" s="53">
        <f>IF(C1207="","",IF(AND(MONTH(C1207)&gt;=1,MONTH(C1207)&lt;=3),1,IF(AND(MONTH(C1207)&gt;=4,MONTH(C1207)&lt;=6),2,IF(AND(MONTH(C1207)&gt;=7,MONTH(C1207)&lt;=9),3,4))))</f>
        <v>4</v>
      </c>
      <c r="D1208" s="41"/>
      <c r="E1208" s="37" t="s">
        <v>39</v>
      </c>
      <c r="F1208" s="35" t="s">
        <v>36</v>
      </c>
      <c r="G1208" s="51"/>
      <c r="H1208" s="51"/>
      <c r="I1208" s="51"/>
      <c r="J1208" s="51"/>
    </row>
    <row r="1209" spans="1:10" s="33" customFormat="1" ht="14.1" customHeight="1" thickBot="1" x14ac:dyDescent="0.25">
      <c r="A1209" s="51"/>
      <c r="B1209" s="51"/>
      <c r="C1209" s="51"/>
      <c r="D1209" s="51"/>
      <c r="E1209" s="51"/>
      <c r="F1209" s="51"/>
      <c r="G1209" s="51"/>
      <c r="H1209" s="51"/>
      <c r="I1209" s="51"/>
      <c r="J1209" s="51"/>
    </row>
    <row r="1210" spans="1:10" s="33" customFormat="1" ht="14.1" customHeight="1" thickBot="1" x14ac:dyDescent="0.25">
      <c r="A1210" s="43" t="s">
        <v>40</v>
      </c>
      <c r="B1210" s="43" t="s">
        <v>41</v>
      </c>
      <c r="C1210" s="43" t="s">
        <v>42</v>
      </c>
      <c r="D1210" s="43" t="s">
        <v>43</v>
      </c>
      <c r="E1210" s="43" t="s">
        <v>44</v>
      </c>
      <c r="F1210" s="43" t="s">
        <v>45</v>
      </c>
      <c r="G1210" s="51"/>
      <c r="H1210" s="51"/>
      <c r="I1210" s="51"/>
      <c r="J1210" s="51"/>
    </row>
    <row r="1211" spans="1:10" s="33" customFormat="1" ht="13.5" customHeight="1" x14ac:dyDescent="0.2">
      <c r="A1211" s="44">
        <v>31211505</v>
      </c>
      <c r="B1211" s="45" t="str">
        <f t="shared" ref="B1211:B1220" ca="1" si="56">IFERROR(INDEX(UNSPSCDes,MATCH(INDIRECT(ADDRESS(ROW(),COLUMN()-1,4)),UNSPSCCode,0)),"")</f>
        <v>Pinturas de aceite</v>
      </c>
      <c r="C1211" s="44" t="s">
        <v>72</v>
      </c>
      <c r="D1211" s="44">
        <v>75</v>
      </c>
      <c r="E1211" s="47">
        <v>3245</v>
      </c>
      <c r="F1211" s="48">
        <f t="shared" ref="F1211:F1220" ca="1" si="57">INDIRECT(ADDRESS(ROW(),COLUMN()-2,4))*INDIRECT(ADDRESS(ROW(),COLUMN()-1,4))</f>
        <v>243375</v>
      </c>
      <c r="G1211" s="51"/>
      <c r="H1211" s="51"/>
      <c r="I1211" s="51"/>
      <c r="J1211" s="51"/>
    </row>
    <row r="1212" spans="1:10" s="33" customFormat="1" ht="13.5" customHeight="1" x14ac:dyDescent="0.2">
      <c r="A1212" s="44">
        <v>31211505</v>
      </c>
      <c r="B1212" s="45" t="str">
        <f t="shared" ca="1" si="56"/>
        <v>Pinturas de aceite</v>
      </c>
      <c r="C1212" s="44" t="s">
        <v>72</v>
      </c>
      <c r="D1212" s="44">
        <v>75</v>
      </c>
      <c r="E1212" s="47">
        <v>3245</v>
      </c>
      <c r="F1212" s="48">
        <f t="shared" ca="1" si="57"/>
        <v>243375</v>
      </c>
      <c r="G1212" s="51"/>
      <c r="H1212" s="51"/>
      <c r="I1212" s="51"/>
      <c r="J1212" s="51"/>
    </row>
    <row r="1213" spans="1:10" s="33" customFormat="1" ht="13.5" customHeight="1" x14ac:dyDescent="0.2">
      <c r="A1213" s="44">
        <v>31211505</v>
      </c>
      <c r="B1213" s="45" t="str">
        <f t="shared" ca="1" si="56"/>
        <v>Pinturas de aceite</v>
      </c>
      <c r="C1213" s="44" t="s">
        <v>72</v>
      </c>
      <c r="D1213" s="44">
        <v>60</v>
      </c>
      <c r="E1213" s="47">
        <v>2596</v>
      </c>
      <c r="F1213" s="48">
        <f t="shared" ca="1" si="57"/>
        <v>155760</v>
      </c>
      <c r="G1213" s="51"/>
      <c r="H1213" s="51"/>
      <c r="I1213" s="51"/>
      <c r="J1213" s="51"/>
    </row>
    <row r="1214" spans="1:10" s="33" customFormat="1" ht="13.5" customHeight="1" x14ac:dyDescent="0.2">
      <c r="A1214" s="44">
        <v>31211505</v>
      </c>
      <c r="B1214" s="45" t="str">
        <f t="shared" ca="1" si="56"/>
        <v>Pinturas de aceite</v>
      </c>
      <c r="C1214" s="44" t="s">
        <v>46</v>
      </c>
      <c r="D1214" s="44">
        <v>60</v>
      </c>
      <c r="E1214" s="47">
        <v>9096</v>
      </c>
      <c r="F1214" s="48">
        <f t="shared" ca="1" si="57"/>
        <v>545760</v>
      </c>
      <c r="G1214" s="51"/>
      <c r="H1214" s="51"/>
      <c r="I1214" s="51"/>
      <c r="J1214" s="51"/>
    </row>
    <row r="1215" spans="1:10" s="33" customFormat="1" ht="13.5" customHeight="1" x14ac:dyDescent="0.2">
      <c r="A1215" s="44">
        <v>31211505</v>
      </c>
      <c r="B1215" s="45" t="str">
        <f t="shared" ca="1" si="56"/>
        <v>Pinturas de aceite</v>
      </c>
      <c r="C1215" s="44" t="s">
        <v>46</v>
      </c>
      <c r="D1215" s="44">
        <v>60</v>
      </c>
      <c r="E1215" s="47">
        <v>9086</v>
      </c>
      <c r="F1215" s="48">
        <f t="shared" ca="1" si="57"/>
        <v>545160</v>
      </c>
      <c r="G1215" s="51"/>
      <c r="H1215" s="51"/>
      <c r="I1215" s="51"/>
      <c r="J1215" s="51"/>
    </row>
    <row r="1216" spans="1:10" s="33" customFormat="1" ht="13.5" customHeight="1" x14ac:dyDescent="0.2">
      <c r="A1216" s="44">
        <v>31211505</v>
      </c>
      <c r="B1216" s="45" t="str">
        <f t="shared" ca="1" si="56"/>
        <v>Pinturas de aceite</v>
      </c>
      <c r="C1216" s="44" t="s">
        <v>46</v>
      </c>
      <c r="D1216" s="44">
        <v>60</v>
      </c>
      <c r="E1216" s="47">
        <v>14278</v>
      </c>
      <c r="F1216" s="48">
        <f t="shared" ca="1" si="57"/>
        <v>856680</v>
      </c>
      <c r="G1216" s="51"/>
      <c r="H1216" s="51"/>
      <c r="I1216" s="51"/>
      <c r="J1216" s="51"/>
    </row>
    <row r="1217" spans="1:10" s="33" customFormat="1" ht="13.5" customHeight="1" x14ac:dyDescent="0.2">
      <c r="A1217" s="44">
        <v>31211505</v>
      </c>
      <c r="B1217" s="45" t="str">
        <f t="shared" ca="1" si="56"/>
        <v>Pinturas de aceite</v>
      </c>
      <c r="C1217" s="44" t="s">
        <v>72</v>
      </c>
      <c r="D1217" s="44">
        <v>50</v>
      </c>
      <c r="E1217" s="47">
        <v>2726</v>
      </c>
      <c r="F1217" s="48">
        <f t="shared" ca="1" si="57"/>
        <v>136300</v>
      </c>
      <c r="G1217" s="51"/>
      <c r="H1217" s="51"/>
      <c r="I1217" s="51"/>
      <c r="J1217" s="51"/>
    </row>
    <row r="1218" spans="1:10" s="33" customFormat="1" ht="13.5" customHeight="1" x14ac:dyDescent="0.2">
      <c r="A1218" s="44">
        <v>31211505</v>
      </c>
      <c r="B1218" s="45" t="str">
        <f t="shared" ca="1" si="56"/>
        <v>Pinturas de aceite</v>
      </c>
      <c r="C1218" s="44" t="s">
        <v>72</v>
      </c>
      <c r="D1218" s="44">
        <v>60</v>
      </c>
      <c r="E1218" s="47">
        <v>1947</v>
      </c>
      <c r="F1218" s="48">
        <f t="shared" ca="1" si="57"/>
        <v>116820</v>
      </c>
      <c r="G1218" s="51"/>
      <c r="H1218" s="51"/>
      <c r="I1218" s="51"/>
      <c r="J1218" s="51"/>
    </row>
    <row r="1219" spans="1:10" s="33" customFormat="1" ht="13.5" customHeight="1" x14ac:dyDescent="0.2">
      <c r="A1219" s="44">
        <v>31211505</v>
      </c>
      <c r="B1219" s="45" t="str">
        <f t="shared" ca="1" si="56"/>
        <v>Pinturas de aceite</v>
      </c>
      <c r="C1219" s="44" t="s">
        <v>72</v>
      </c>
      <c r="D1219" s="44">
        <v>60</v>
      </c>
      <c r="E1219" s="47">
        <v>3245</v>
      </c>
      <c r="F1219" s="48">
        <f t="shared" ca="1" si="57"/>
        <v>194700</v>
      </c>
      <c r="G1219" s="51"/>
      <c r="H1219" s="51"/>
      <c r="I1219" s="51"/>
      <c r="J1219" s="51"/>
    </row>
    <row r="1220" spans="1:10" s="33" customFormat="1" ht="13.5" customHeight="1" x14ac:dyDescent="0.2">
      <c r="A1220" s="44">
        <v>31211505</v>
      </c>
      <c r="B1220" s="45" t="str">
        <f t="shared" ca="1" si="56"/>
        <v>Pinturas de aceite</v>
      </c>
      <c r="C1220" s="44" t="s">
        <v>72</v>
      </c>
      <c r="D1220" s="44">
        <v>60</v>
      </c>
      <c r="E1220" s="47">
        <v>3245</v>
      </c>
      <c r="F1220" s="48">
        <f t="shared" ca="1" si="57"/>
        <v>194700</v>
      </c>
      <c r="G1220" s="51"/>
      <c r="H1220" s="51"/>
      <c r="I1220" s="51"/>
      <c r="J1220" s="51"/>
    </row>
    <row r="1221" spans="1:10" s="33" customFormat="1" ht="14.1" customHeight="1" x14ac:dyDescent="0.2">
      <c r="A1221" s="51"/>
      <c r="B1221" s="51"/>
      <c r="C1221" s="51"/>
      <c r="D1221" s="51"/>
      <c r="E1221" s="49" t="s">
        <v>47</v>
      </c>
      <c r="F1221" s="50">
        <f ca="1">SUM(Table348[MONTO TOTAL ESTIMADO])</f>
        <v>3232630</v>
      </c>
      <c r="G1221" s="51"/>
      <c r="H1221" s="51" t="str">
        <f>C1204</f>
        <v>Bienes</v>
      </c>
      <c r="I1221" s="51" t="str">
        <f>E1204</f>
        <v>Sí</v>
      </c>
      <c r="J1221" s="51" t="str">
        <f>D1204</f>
        <v>Comparacion de Precios</v>
      </c>
    </row>
  </sheetData>
  <protectedRanges>
    <protectedRange sqref="F5:G5" name="Rango3"/>
    <protectedRange sqref="E11:E12" name="Rango2"/>
  </protectedRanges>
  <mergeCells count="100">
    <mergeCell ref="A1185:A1188"/>
    <mergeCell ref="D1185:D1188"/>
    <mergeCell ref="A1205:A1208"/>
    <mergeCell ref="D1205:D1208"/>
    <mergeCell ref="A1076:A1079"/>
    <mergeCell ref="D1076:D1079"/>
    <mergeCell ref="A1136:A1139"/>
    <mergeCell ref="D1136:D1139"/>
    <mergeCell ref="A1159:A1162"/>
    <mergeCell ref="D1159:D1162"/>
    <mergeCell ref="A956:A959"/>
    <mergeCell ref="D956:D959"/>
    <mergeCell ref="A973:A976"/>
    <mergeCell ref="D973:D976"/>
    <mergeCell ref="A1049:A1052"/>
    <mergeCell ref="D1049:D1052"/>
    <mergeCell ref="A867:A870"/>
    <mergeCell ref="D867:D870"/>
    <mergeCell ref="A884:A887"/>
    <mergeCell ref="D884:D887"/>
    <mergeCell ref="A908:A911"/>
    <mergeCell ref="D908:D911"/>
    <mergeCell ref="A801:A804"/>
    <mergeCell ref="D801:D804"/>
    <mergeCell ref="A815:A818"/>
    <mergeCell ref="D815:D818"/>
    <mergeCell ref="A832:A835"/>
    <mergeCell ref="D832:D835"/>
    <mergeCell ref="A765:A768"/>
    <mergeCell ref="D765:D768"/>
    <mergeCell ref="A776:A779"/>
    <mergeCell ref="D776:D779"/>
    <mergeCell ref="A787:A790"/>
    <mergeCell ref="D787:D790"/>
    <mergeCell ref="A671:A674"/>
    <mergeCell ref="D671:D674"/>
    <mergeCell ref="A737:A740"/>
    <mergeCell ref="D737:D740"/>
    <mergeCell ref="A748:A751"/>
    <mergeCell ref="D748:D751"/>
    <mergeCell ref="A580:A583"/>
    <mergeCell ref="D580:D583"/>
    <mergeCell ref="A591:A594"/>
    <mergeCell ref="D591:D594"/>
    <mergeCell ref="A602:A605"/>
    <mergeCell ref="D602:D605"/>
    <mergeCell ref="A499:A502"/>
    <mergeCell ref="D499:D502"/>
    <mergeCell ref="A532:A535"/>
    <mergeCell ref="D532:D535"/>
    <mergeCell ref="A556:A559"/>
    <mergeCell ref="D556:D559"/>
    <mergeCell ref="A420:A423"/>
    <mergeCell ref="D420:D423"/>
    <mergeCell ref="A431:A434"/>
    <mergeCell ref="D431:D434"/>
    <mergeCell ref="A465:A468"/>
    <mergeCell ref="D465:D468"/>
    <mergeCell ref="A364:A367"/>
    <mergeCell ref="D364:D367"/>
    <mergeCell ref="A375:A378"/>
    <mergeCell ref="D375:D378"/>
    <mergeCell ref="A409:A412"/>
    <mergeCell ref="D409:D412"/>
    <mergeCell ref="A234:A237"/>
    <mergeCell ref="D234:D237"/>
    <mergeCell ref="A282:A285"/>
    <mergeCell ref="D282:D285"/>
    <mergeCell ref="A330:A333"/>
    <mergeCell ref="D330:D333"/>
    <mergeCell ref="A109:A112"/>
    <mergeCell ref="D109:D112"/>
    <mergeCell ref="A120:A123"/>
    <mergeCell ref="D120:D123"/>
    <mergeCell ref="A177:A180"/>
    <mergeCell ref="D177:D180"/>
    <mergeCell ref="A62:A65"/>
    <mergeCell ref="D62:D65"/>
    <mergeCell ref="A73:A76"/>
    <mergeCell ref="D73:D76"/>
    <mergeCell ref="A93:A96"/>
    <mergeCell ref="D93:D96"/>
    <mergeCell ref="A29:A32"/>
    <mergeCell ref="D29:D32"/>
    <mergeCell ref="A40:A43"/>
    <mergeCell ref="D40:D43"/>
    <mergeCell ref="A51:A54"/>
    <mergeCell ref="D51:D54"/>
    <mergeCell ref="E9:F9"/>
    <mergeCell ref="E10:F10"/>
    <mergeCell ref="E11:F11"/>
    <mergeCell ref="E12:F12"/>
    <mergeCell ref="A17:A20"/>
    <mergeCell ref="D17:D20"/>
    <mergeCell ref="A1:A4"/>
    <mergeCell ref="B2:E2"/>
    <mergeCell ref="B3:E3"/>
    <mergeCell ref="E6:F6"/>
    <mergeCell ref="E7:F7"/>
    <mergeCell ref="E8:F8"/>
  </mergeCells>
  <dataValidations count="12">
    <dataValidation type="decimal" operator="greaterThan" allowBlank="1" showInputMessage="1" showErrorMessage="1" sqref="D23:E24 D35:E35 D46:E46 D57:E57 D68:E68 D79:E88 D99:E104 D115:E115 D126:D172 D183:E229 D240:D277 D288:D325 D336:D359 D370:E370 D381:D404 D415:E415 D426:E426 D437:E460 D471:E494 D505:E527 D538:D551 D562:E575 D586:E586 D597:E597 D608:D666 D677:E732 D743:E743 D771:E771 D782:E782 D793:E796 D807:E810 D821:E827 D838:E862 D873:E879 D890:E903 D914:E951 D962:D968 D979:D1044 D1055:D1071 D1082:D1131 D1142:D1154 D1165:D1180 D1191:D1200 D1211:E1220">
      <formula1>0</formula1>
    </dataValidation>
    <dataValidation type="list" allowBlank="1" showInputMessage="1" showErrorMessage="1" sqref="C23:C24 C35 C46 C57 C68 C79:C88 C99:C104 C115 C183:C229 C240:C277 C288:C325 C126:C172 C336:C359 C370 C381:C404 C415 C426 C437:C460 C471:C494 C505:C527 C538:C551 C562:C575 C586 C597 C608:C666 C677:C732 C743 C754:C760 C771 C782 C793:C796 C807:C810 C821:C827 C838:C862 C873:C879 C890:C903 C914:C951 C962:C968 C979:C1044 C1055:C1071 C1082:C1131 C1142:C1154 C1165:C1180 C1191:C1200 C1211:C1220">
      <formula1>UnidadesList</formula1>
    </dataValidation>
    <dataValidation type="whole" operator="greaterThan" allowBlank="1" showInputMessage="1" showErrorMessage="1" sqref="A23:A24 A35 A46 A68 A79:A88 A99:A104 A115 A126:A172 A183:A229 A240:A277 A288:A325 A336:A359 A370 A381:A404 A415 A426 A437:A460 A471:A494 A505:A527 A538:A551 A562:A575 A586 A597 A677:A732 A754:A760 A771 A782 A793:A796 A807:A810 A821:A827 A838:A862 A890:A903 A914:A951 A962:A968 A979:A1044 A1055:A1071 A1142:A1154 A1165:A1180 A1191:A1200 A1211:A1220">
      <formula1>0</formula1>
    </dataValidation>
    <dataValidation type="list" allowBlank="1" showInputMessage="1" showErrorMessage="1" sqref="F20 F32 F43 F54 F65 F76 F96 F112 F123 F180 F237 F285 F333 F367 F378 F412 F423 F434 F468 F502 F535 F559 F583 F594 F605 F674 F740 F751 F768 F779 F790 F804 F818 F835 F870 F887 F911 F959 F976 F1052 F1079 F1139 F1162 F1188 F1208">
      <formula1>OFFSET(MunicipioStart,MATCH(INDIRECT(ADDRESS(ROW()-1,COLUMN(),4)),MunicipioColumn,0)-1,1,COUNTIF(MunicipioColumn,INDIRECT(ADDRESS(ROW()-1,COLUMN(),4))),1)</formula1>
    </dataValidation>
    <dataValidation type="list" allowBlank="1" showInputMessage="1" showErrorMessage="1" sqref="F19 F31 F42 F53 F64 F75 F95 F111 F122 F179 F236 F284 F332 F366 F377 F411 F422 F433 F467 F501 F534 F558 F582 F593 F604 F673 F739 F750 F767 F778 F789 F803 F817 F834 F869 F886 F910 F958 F975 F1051 F1078 F1138 F1161 F1187 F1207">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8 F30 F41 F52 F63 F74 F94 F110 F121 F178 F235 F283 F331 F365 F376 F410 F421 F432 F466 F500 F533 F557 F581 F592 F603 F672 F738 F749 F766 F777 F788 F802 F816 F833 F868 F885 F909 F957 F974 F1050 F1077 F1137 F1160 F1186 F1206">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7 F29 F40 F51 F62 F73 F93 F109 F120 F177 F234 F282 F330 F364 F375 F409 F420 F431 F465 F499 F532 F556 F580 F591 F602 F671 F737 F748 F765 F776 F787 F801 F815 F832 F867 F884 F908 F956 F973 F1049 F1076 F1136 F1159 F1185 F1205">
      <formula1>IF(INDIRECT(ADDRESS(ROW()+1,COLUMN(),4))="",RegionList,INDEX(RegionColumn,MATCH(INDIRECT(ADDRESS(ROW()+1,COLUMN(),4)),ProvinciaList,0)))</formula1>
    </dataValidation>
    <dataValidation type="date" operator="greaterThanOrEqual" allowBlank="1" showInputMessage="1" showErrorMessage="1" sqref="C19 C31 C42 C53 C64 C75 C95 C111 C122 C179 C236 C284 C332 C366 C377 C411 C422 C433 C467 C501 C534 C558 C582 C593 C604 C673 C739 C750 C767 C778 C789 C803 C817 C834 C869 C886 C910 C958 C975 C1051 C1078 C1138 C1161 C1187 C1207">
      <formula1>C17</formula1>
    </dataValidation>
    <dataValidation type="date" operator="lessThanOrEqual" allowBlank="1" showInputMessage="1" showErrorMessage="1" sqref="C17 C29 C40 C51 C62 C73 C93 C109 C120 C177 C234 C282 C330 C364 C375 C409 C420 C431 C465 C499 C532 C556 C580 C591 C602 C671 C737 C748 C765 C776 C787 C801 C815 C832 C867 C884 C908 C956 C973 C1049 C1076 C1136 C1159 C1185 C1205">
      <formula1>C19</formula1>
    </dataValidation>
    <dataValidation operator="greaterThan" allowBlank="1" showInputMessage="1" showErrorMessage="1" sqref="E10:F10"/>
    <dataValidation type="date" operator="greaterThan" allowBlank="1" showInputMessage="1" showErrorMessage="1" sqref="E12:F12">
      <formula1>36526</formula1>
    </dataValidation>
    <dataValidation type="whole" allowBlank="1" showInputMessage="1" showErrorMessage="1" sqref="E11:F11">
      <formula1>1900</formula1>
      <formula2>3000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autoFill="0" autoLine="0" autoPict="0" macro="[1]!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026" r:id="rId4" name="Button 2">
              <controlPr defaultSize="0" autoFill="0" autoLine="0" autoPict="0" macro="[1]!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027" r:id="rId5" name="Button 3">
              <controlPr defaultSize="0" autoFill="0" autoLine="0" autoPict="0" macro="[1]!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028" r:id="rId6" name="Button 4">
              <controlPr locked="0" defaultSize="0" print="0" autoFill="0" autoPict="0" macro="[1]!Sheet1.deleteRow">
                <anchor moveWithCells="1" siz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1029" r:id="rId7" name="Button 5">
              <controlPr locked="0" defaultSize="0" print="0" autoFill="0" autoPict="0" macro="[1]!Sheet1.InsertNewTableRow">
                <anchor moveWithCells="1" sizeWithCells="1">
                  <from>
                    <xdr:col>6</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030" r:id="rId8" name="Button 6">
              <controlPr locked="0" defaultSize="0" print="0" autoFill="0" autoPict="0" macro="[1]!Sheet1.deleteRow">
                <anchor moveWithCells="1" sizeWithCells="1">
                  <from>
                    <xdr:col>6</xdr:col>
                    <xdr:colOff>0</xdr:colOff>
                    <xdr:row>34</xdr:row>
                    <xdr:rowOff>0</xdr:rowOff>
                  </from>
                  <to>
                    <xdr:col>10</xdr:col>
                    <xdr:colOff>0</xdr:colOff>
                    <xdr:row>35</xdr:row>
                    <xdr:rowOff>0</xdr:rowOff>
                  </to>
                </anchor>
              </controlPr>
            </control>
          </mc:Choice>
        </mc:AlternateContent>
        <mc:AlternateContent xmlns:mc="http://schemas.openxmlformats.org/markup-compatibility/2006">
          <mc:Choice Requires="x14">
            <control shapeId="1031" r:id="rId9" name="Button 7">
              <controlPr locked="0" defaultSize="0" print="0" autoFill="0" autoPict="0" macro="[1]!Sheet1.deleteProcedure">
                <anchor moveWithCells="1" sizeWithCells="1">
                  <from>
                    <xdr:col>6</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1032" r:id="rId10" name="Button 8">
              <controlPr locked="0" defaultSize="0" print="0" autoFill="0" autoPict="0" macro="[1]!Sheet1.InsertNewTableRow">
                <anchor moveWithCells="1" sizeWithCells="1">
                  <from>
                    <xdr:col>6</xdr:col>
                    <xdr:colOff>0</xdr:colOff>
                    <xdr:row>44</xdr:row>
                    <xdr:rowOff>0</xdr:rowOff>
                  </from>
                  <to>
                    <xdr:col>10</xdr:col>
                    <xdr:colOff>0</xdr:colOff>
                    <xdr:row>45</xdr:row>
                    <xdr:rowOff>0</xdr:rowOff>
                  </to>
                </anchor>
              </controlPr>
            </control>
          </mc:Choice>
        </mc:AlternateContent>
        <mc:AlternateContent xmlns:mc="http://schemas.openxmlformats.org/markup-compatibility/2006">
          <mc:Choice Requires="x14">
            <control shapeId="1033" r:id="rId11" name="Button 9">
              <controlPr locked="0" defaultSize="0" print="0" autoFill="0" autoPict="0" macro="[1]!Sheet1.deleteRow">
                <anchor moveWithCells="1" sizeWithCells="1">
                  <from>
                    <xdr:col>6</xdr:col>
                    <xdr:colOff>0</xdr:colOff>
                    <xdr:row>45</xdr:row>
                    <xdr:rowOff>0</xdr:rowOff>
                  </from>
                  <to>
                    <xdr:col>10</xdr:col>
                    <xdr:colOff>0</xdr:colOff>
                    <xdr:row>46</xdr:row>
                    <xdr:rowOff>0</xdr:rowOff>
                  </to>
                </anchor>
              </controlPr>
            </control>
          </mc:Choice>
        </mc:AlternateContent>
        <mc:AlternateContent xmlns:mc="http://schemas.openxmlformats.org/markup-compatibility/2006">
          <mc:Choice Requires="x14">
            <control shapeId="1034" r:id="rId12" name="Button 10">
              <controlPr locked="0" defaultSize="0" print="0" autoFill="0" autoPict="0" macro="[1]!Sheet1.deleteProcedure">
                <anchor moveWithCells="1" sizeWithCells="1">
                  <from>
                    <xdr:col>6</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035" r:id="rId13" name="Button 11">
              <controlPr locked="0" defaultSize="0" print="0" autoFill="0" autoPict="0" macro="[1]!Sheet1.InsertNewTableRow">
                <anchor moveWithCells="1" sizeWithCells="1">
                  <from>
                    <xdr:col>6</xdr:col>
                    <xdr:colOff>0</xdr:colOff>
                    <xdr:row>55</xdr:row>
                    <xdr:rowOff>0</xdr:rowOff>
                  </from>
                  <to>
                    <xdr:col>10</xdr:col>
                    <xdr:colOff>0</xdr:colOff>
                    <xdr:row>56</xdr:row>
                    <xdr:rowOff>0</xdr:rowOff>
                  </to>
                </anchor>
              </controlPr>
            </control>
          </mc:Choice>
        </mc:AlternateContent>
        <mc:AlternateContent xmlns:mc="http://schemas.openxmlformats.org/markup-compatibility/2006">
          <mc:Choice Requires="x14">
            <control shapeId="1036" r:id="rId14" name="Button 12">
              <controlPr locked="0" defaultSize="0" print="0" autoFill="0" autoPict="0" macro="[1]!Sheet1.deleteRow">
                <anchor moveWithCells="1" sizeWithCells="1">
                  <from>
                    <xdr:col>6</xdr:col>
                    <xdr:colOff>0</xdr:colOff>
                    <xdr:row>56</xdr:row>
                    <xdr:rowOff>0</xdr:rowOff>
                  </from>
                  <to>
                    <xdr:col>10</xdr:col>
                    <xdr:colOff>0</xdr:colOff>
                    <xdr:row>57</xdr:row>
                    <xdr:rowOff>0</xdr:rowOff>
                  </to>
                </anchor>
              </controlPr>
            </control>
          </mc:Choice>
        </mc:AlternateContent>
        <mc:AlternateContent xmlns:mc="http://schemas.openxmlformats.org/markup-compatibility/2006">
          <mc:Choice Requires="x14">
            <control shapeId="1037" r:id="rId15" name="Button 13">
              <controlPr locked="0" defaultSize="0" print="0" autoFill="0" autoPict="0" macro="[1]!Sheet1.deleteProcedure">
                <anchor moveWithCells="1" sizeWithCells="1">
                  <from>
                    <xdr:col>6</xdr:col>
                    <xdr:colOff>0</xdr:colOff>
                    <xdr:row>48</xdr:row>
                    <xdr:rowOff>0</xdr:rowOff>
                  </from>
                  <to>
                    <xdr:col>10</xdr:col>
                    <xdr:colOff>0</xdr:colOff>
                    <xdr:row>49</xdr:row>
                    <xdr:rowOff>0</xdr:rowOff>
                  </to>
                </anchor>
              </controlPr>
            </control>
          </mc:Choice>
        </mc:AlternateContent>
        <mc:AlternateContent xmlns:mc="http://schemas.openxmlformats.org/markup-compatibility/2006">
          <mc:Choice Requires="x14">
            <control shapeId="1038" r:id="rId16" name="Button 14">
              <controlPr locked="0" defaultSize="0" print="0" autoFill="0" autoPict="0" macro="[1]!Sheet1.InsertNewTableRow">
                <anchor moveWithCells="1" sizeWithCells="1">
                  <from>
                    <xdr:col>6</xdr:col>
                    <xdr:colOff>0</xdr:colOff>
                    <xdr:row>66</xdr:row>
                    <xdr:rowOff>0</xdr:rowOff>
                  </from>
                  <to>
                    <xdr:col>10</xdr:col>
                    <xdr:colOff>0</xdr:colOff>
                    <xdr:row>67</xdr:row>
                    <xdr:rowOff>0</xdr:rowOff>
                  </to>
                </anchor>
              </controlPr>
            </control>
          </mc:Choice>
        </mc:AlternateContent>
        <mc:AlternateContent xmlns:mc="http://schemas.openxmlformats.org/markup-compatibility/2006">
          <mc:Choice Requires="x14">
            <control shapeId="1039" r:id="rId17" name="Button 15">
              <controlPr locked="0" defaultSize="0" print="0" autoFill="0" autoPict="0" macro="[1]!Sheet1.deleteRow">
                <anchor moveWithCells="1" sizeWithCells="1">
                  <from>
                    <xdr:col>6</xdr:col>
                    <xdr:colOff>0</xdr:colOff>
                    <xdr:row>67</xdr:row>
                    <xdr:rowOff>0</xdr:rowOff>
                  </from>
                  <to>
                    <xdr:col>10</xdr:col>
                    <xdr:colOff>0</xdr:colOff>
                    <xdr:row>68</xdr:row>
                    <xdr:rowOff>0</xdr:rowOff>
                  </to>
                </anchor>
              </controlPr>
            </control>
          </mc:Choice>
        </mc:AlternateContent>
        <mc:AlternateContent xmlns:mc="http://schemas.openxmlformats.org/markup-compatibility/2006">
          <mc:Choice Requires="x14">
            <control shapeId="1040" r:id="rId18" name="Button 16">
              <controlPr locked="0" defaultSize="0" print="0" autoFill="0" autoPict="0" macro="[1]!Sheet1.deleteProcedure">
                <anchor moveWithCells="1" sizeWithCells="1">
                  <from>
                    <xdr:col>6</xdr:col>
                    <xdr:colOff>0</xdr:colOff>
                    <xdr:row>59</xdr:row>
                    <xdr:rowOff>0</xdr:rowOff>
                  </from>
                  <to>
                    <xdr:col>10</xdr:col>
                    <xdr:colOff>0</xdr:colOff>
                    <xdr:row>60</xdr:row>
                    <xdr:rowOff>0</xdr:rowOff>
                  </to>
                </anchor>
              </controlPr>
            </control>
          </mc:Choice>
        </mc:AlternateContent>
        <mc:AlternateContent xmlns:mc="http://schemas.openxmlformats.org/markup-compatibility/2006">
          <mc:Choice Requires="x14">
            <control shapeId="1041" r:id="rId19" name="Button 17">
              <controlPr locked="0" defaultSize="0" print="0" autoFill="0" autoPict="0" macro="[1]!Sheet1.InsertNewTableRow">
                <anchor moveWithCells="1" sizeWithCells="1">
                  <from>
                    <xdr:col>6</xdr:col>
                    <xdr:colOff>0</xdr:colOff>
                    <xdr:row>77</xdr:row>
                    <xdr:rowOff>0</xdr:rowOff>
                  </from>
                  <to>
                    <xdr:col>10</xdr:col>
                    <xdr:colOff>0</xdr:colOff>
                    <xdr:row>78</xdr:row>
                    <xdr:rowOff>0</xdr:rowOff>
                  </to>
                </anchor>
              </controlPr>
            </control>
          </mc:Choice>
        </mc:AlternateContent>
        <mc:AlternateContent xmlns:mc="http://schemas.openxmlformats.org/markup-compatibility/2006">
          <mc:Choice Requires="x14">
            <control shapeId="1042" r:id="rId20" name="Button 18">
              <controlPr locked="0" defaultSize="0" print="0" autoFill="0" autoPict="0" macro="[1]!Sheet1.deleteRow">
                <anchor moveWithCells="1" sizeWithCells="1">
                  <from>
                    <xdr:col>6</xdr:col>
                    <xdr:colOff>0</xdr:colOff>
                    <xdr:row>78</xdr:row>
                    <xdr:rowOff>0</xdr:rowOff>
                  </from>
                  <to>
                    <xdr:col>10</xdr:col>
                    <xdr:colOff>0</xdr:colOff>
                    <xdr:row>79</xdr:row>
                    <xdr:rowOff>0</xdr:rowOff>
                  </to>
                </anchor>
              </controlPr>
            </control>
          </mc:Choice>
        </mc:AlternateContent>
        <mc:AlternateContent xmlns:mc="http://schemas.openxmlformats.org/markup-compatibility/2006">
          <mc:Choice Requires="x14">
            <control shapeId="1043" r:id="rId21" name="Button 19">
              <controlPr locked="0" defaultSize="0" print="0" autoFill="0" autoPict="0" macro="[1]!Sheet1.deleteProcedure">
                <anchor moveWithCells="1" sizeWithCells="1">
                  <from>
                    <xdr:col>6</xdr:col>
                    <xdr:colOff>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1044" r:id="rId22" name="Button 20">
              <controlPr locked="0" defaultSize="0" print="0" autoFill="0" autoPict="0" macro="[1]!Sheet1.deleteRow">
                <anchor moveWithCells="1" sizeWithCells="1">
                  <from>
                    <xdr:col>6</xdr:col>
                    <xdr:colOff>0</xdr:colOff>
                    <xdr:row>79</xdr:row>
                    <xdr:rowOff>0</xdr:rowOff>
                  </from>
                  <to>
                    <xdr:col>10</xdr:col>
                    <xdr:colOff>0</xdr:colOff>
                    <xdr:row>80</xdr:row>
                    <xdr:rowOff>0</xdr:rowOff>
                  </to>
                </anchor>
              </controlPr>
            </control>
          </mc:Choice>
        </mc:AlternateContent>
        <mc:AlternateContent xmlns:mc="http://schemas.openxmlformats.org/markup-compatibility/2006">
          <mc:Choice Requires="x14">
            <control shapeId="1045" r:id="rId23" name="Button 21">
              <controlPr locked="0" defaultSize="0" print="0" autoFill="0" autoPict="0" macro="[1]!Sheet1.deleteRow">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046" r:id="rId24" name="Button 22">
              <controlPr locked="0" defaultSize="0" print="0" autoFill="0" autoPict="0" macro="[1]!Sheet1.deleteRow">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047" r:id="rId25" name="Button 23">
              <controlPr locked="0" defaultSize="0" print="0" autoFill="0" autoPict="0" macro="[1]!Sheet1.deleteRow">
                <anchor moveWithCells="1" sizeWithCells="1">
                  <from>
                    <xdr:col>6</xdr:col>
                    <xdr:colOff>0</xdr:colOff>
                    <xdr:row>82</xdr:row>
                    <xdr:rowOff>0</xdr:rowOff>
                  </from>
                  <to>
                    <xdr:col>10</xdr:col>
                    <xdr:colOff>0</xdr:colOff>
                    <xdr:row>83</xdr:row>
                    <xdr:rowOff>0</xdr:rowOff>
                  </to>
                </anchor>
              </controlPr>
            </control>
          </mc:Choice>
        </mc:AlternateContent>
        <mc:AlternateContent xmlns:mc="http://schemas.openxmlformats.org/markup-compatibility/2006">
          <mc:Choice Requires="x14">
            <control shapeId="1048" r:id="rId26" name="Button 24">
              <controlPr locked="0" defaultSize="0" print="0" autoFill="0" autoPict="0" macro="[1]!Sheet1.deleteRow">
                <anchor moveWithCells="1" sizeWithCells="1">
                  <from>
                    <xdr:col>6</xdr:col>
                    <xdr:colOff>0</xdr:colOff>
                    <xdr:row>83</xdr:row>
                    <xdr:rowOff>0</xdr:rowOff>
                  </from>
                  <to>
                    <xdr:col>10</xdr:col>
                    <xdr:colOff>0</xdr:colOff>
                    <xdr:row>84</xdr:row>
                    <xdr:rowOff>0</xdr:rowOff>
                  </to>
                </anchor>
              </controlPr>
            </control>
          </mc:Choice>
        </mc:AlternateContent>
        <mc:AlternateContent xmlns:mc="http://schemas.openxmlformats.org/markup-compatibility/2006">
          <mc:Choice Requires="x14">
            <control shapeId="1049" r:id="rId27" name="Button 25">
              <controlPr locked="0" defaultSize="0" print="0" autoFill="0" autoPict="0" macro="[1]!Sheet1.deleteRow">
                <anchor moveWithCells="1" sizeWithCells="1">
                  <from>
                    <xdr:col>6</xdr:col>
                    <xdr:colOff>0</xdr:colOff>
                    <xdr:row>84</xdr:row>
                    <xdr:rowOff>0</xdr:rowOff>
                  </from>
                  <to>
                    <xdr:col>10</xdr:col>
                    <xdr:colOff>0</xdr:colOff>
                    <xdr:row>85</xdr:row>
                    <xdr:rowOff>0</xdr:rowOff>
                  </to>
                </anchor>
              </controlPr>
            </control>
          </mc:Choice>
        </mc:AlternateContent>
        <mc:AlternateContent xmlns:mc="http://schemas.openxmlformats.org/markup-compatibility/2006">
          <mc:Choice Requires="x14">
            <control shapeId="1050" r:id="rId28" name="Button 26">
              <controlPr locked="0" defaultSize="0" print="0" autoFill="0" autoPict="0" macro="[1]!Sheet1.deleteRow">
                <anchor moveWithCells="1" sizeWithCells="1">
                  <from>
                    <xdr:col>6</xdr:col>
                    <xdr:colOff>0</xdr:colOff>
                    <xdr:row>85</xdr:row>
                    <xdr:rowOff>0</xdr:rowOff>
                  </from>
                  <to>
                    <xdr:col>10</xdr:col>
                    <xdr:colOff>0</xdr:colOff>
                    <xdr:row>86</xdr:row>
                    <xdr:rowOff>0</xdr:rowOff>
                  </to>
                </anchor>
              </controlPr>
            </control>
          </mc:Choice>
        </mc:AlternateContent>
        <mc:AlternateContent xmlns:mc="http://schemas.openxmlformats.org/markup-compatibility/2006">
          <mc:Choice Requires="x14">
            <control shapeId="1051" r:id="rId29" name="Button 27">
              <controlPr locked="0" defaultSize="0" print="0" autoFill="0" autoPict="0" macro="[1]!Sheet1.deleteRow">
                <anchor moveWithCells="1" sizeWithCells="1">
                  <from>
                    <xdr:col>6</xdr:col>
                    <xdr:colOff>0</xdr:colOff>
                    <xdr:row>86</xdr:row>
                    <xdr:rowOff>0</xdr:rowOff>
                  </from>
                  <to>
                    <xdr:col>10</xdr:col>
                    <xdr:colOff>0</xdr:colOff>
                    <xdr:row>87</xdr:row>
                    <xdr:rowOff>0</xdr:rowOff>
                  </to>
                </anchor>
              </controlPr>
            </control>
          </mc:Choice>
        </mc:AlternateContent>
        <mc:AlternateContent xmlns:mc="http://schemas.openxmlformats.org/markup-compatibility/2006">
          <mc:Choice Requires="x14">
            <control shapeId="1052" r:id="rId30" name="Button 28">
              <controlPr locked="0" defaultSize="0" print="0" autoFill="0" autoPict="0" macro="[1]!Sheet1.deleteRow">
                <anchor moveWithCells="1" sizeWithCells="1">
                  <from>
                    <xdr:col>6</xdr:col>
                    <xdr:colOff>0</xdr:colOff>
                    <xdr:row>87</xdr:row>
                    <xdr:rowOff>0</xdr:rowOff>
                  </from>
                  <to>
                    <xdr:col>10</xdr:col>
                    <xdr:colOff>0</xdr:colOff>
                    <xdr:row>88</xdr:row>
                    <xdr:rowOff>0</xdr:rowOff>
                  </to>
                </anchor>
              </controlPr>
            </control>
          </mc:Choice>
        </mc:AlternateContent>
        <mc:AlternateContent xmlns:mc="http://schemas.openxmlformats.org/markup-compatibility/2006">
          <mc:Choice Requires="x14">
            <control shapeId="1053" r:id="rId31" name="Button 29">
              <controlPr locked="0" defaultSize="0" print="0" autoFill="0" autoPict="0" macro="[1]!Sheet1.InsertNewTableRow">
                <anchor moveWithCells="1" sizeWithCells="1">
                  <from>
                    <xdr:col>6</xdr:col>
                    <xdr:colOff>0</xdr:colOff>
                    <xdr:row>97</xdr:row>
                    <xdr:rowOff>0</xdr:rowOff>
                  </from>
                  <to>
                    <xdr:col>10</xdr:col>
                    <xdr:colOff>0</xdr:colOff>
                    <xdr:row>98</xdr:row>
                    <xdr:rowOff>0</xdr:rowOff>
                  </to>
                </anchor>
              </controlPr>
            </control>
          </mc:Choice>
        </mc:AlternateContent>
        <mc:AlternateContent xmlns:mc="http://schemas.openxmlformats.org/markup-compatibility/2006">
          <mc:Choice Requires="x14">
            <control shapeId="1054" r:id="rId32" name="Button 30">
              <controlPr locked="0" defaultSize="0" print="0" autoFill="0" autoPict="0" macro="[1]!Sheet1.deleteRow">
                <anchor moveWithCells="1" sizeWithCells="1">
                  <from>
                    <xdr:col>6</xdr:col>
                    <xdr:colOff>0</xdr:colOff>
                    <xdr:row>98</xdr:row>
                    <xdr:rowOff>0</xdr:rowOff>
                  </from>
                  <to>
                    <xdr:col>10</xdr:col>
                    <xdr:colOff>0</xdr:colOff>
                    <xdr:row>99</xdr:row>
                    <xdr:rowOff>0</xdr:rowOff>
                  </to>
                </anchor>
              </controlPr>
            </control>
          </mc:Choice>
        </mc:AlternateContent>
        <mc:AlternateContent xmlns:mc="http://schemas.openxmlformats.org/markup-compatibility/2006">
          <mc:Choice Requires="x14">
            <control shapeId="1055" r:id="rId33" name="Button 31">
              <controlPr locked="0" defaultSize="0" print="0" autoFill="0" autoPict="0" macro="[1]!Sheet1.deleteProcedure">
                <anchor moveWithCells="1" sizeWithCells="1">
                  <from>
                    <xdr:col>6</xdr:col>
                    <xdr:colOff>0</xdr:colOff>
                    <xdr:row>90</xdr:row>
                    <xdr:rowOff>0</xdr:rowOff>
                  </from>
                  <to>
                    <xdr:col>10</xdr:col>
                    <xdr:colOff>0</xdr:colOff>
                    <xdr:row>91</xdr:row>
                    <xdr:rowOff>0</xdr:rowOff>
                  </to>
                </anchor>
              </controlPr>
            </control>
          </mc:Choice>
        </mc:AlternateContent>
        <mc:AlternateContent xmlns:mc="http://schemas.openxmlformats.org/markup-compatibility/2006">
          <mc:Choice Requires="x14">
            <control shapeId="1056" r:id="rId34" name="Button 32">
              <controlPr locked="0" defaultSize="0" print="0" autoFill="0" autoPict="0" macro="[1]!Sheet1.deleteRow">
                <anchor moveWithCells="1" sizeWithCells="1">
                  <from>
                    <xdr:col>6</xdr:col>
                    <xdr:colOff>0</xdr:colOff>
                    <xdr:row>99</xdr:row>
                    <xdr:rowOff>0</xdr:rowOff>
                  </from>
                  <to>
                    <xdr:col>10</xdr:col>
                    <xdr:colOff>0</xdr:colOff>
                    <xdr:row>100</xdr:row>
                    <xdr:rowOff>0</xdr:rowOff>
                  </to>
                </anchor>
              </controlPr>
            </control>
          </mc:Choice>
        </mc:AlternateContent>
        <mc:AlternateContent xmlns:mc="http://schemas.openxmlformats.org/markup-compatibility/2006">
          <mc:Choice Requires="x14">
            <control shapeId="1057" r:id="rId35" name="Button 33">
              <controlPr locked="0" defaultSize="0" print="0" autoFill="0" autoPict="0" macro="[1]!Sheet1.deleteRow">
                <anchor moveWithCells="1" sizeWithCells="1">
                  <from>
                    <xdr:col>6</xdr:col>
                    <xdr:colOff>0</xdr:colOff>
                    <xdr:row>100</xdr:row>
                    <xdr:rowOff>0</xdr:rowOff>
                  </from>
                  <to>
                    <xdr:col>10</xdr:col>
                    <xdr:colOff>0</xdr:colOff>
                    <xdr:row>101</xdr:row>
                    <xdr:rowOff>0</xdr:rowOff>
                  </to>
                </anchor>
              </controlPr>
            </control>
          </mc:Choice>
        </mc:AlternateContent>
        <mc:AlternateContent xmlns:mc="http://schemas.openxmlformats.org/markup-compatibility/2006">
          <mc:Choice Requires="x14">
            <control shapeId="1058" r:id="rId36" name="Button 34">
              <controlPr locked="0" defaultSize="0" print="0" autoFill="0" autoPict="0" macro="[1]!Sheet1.deleteRow">
                <anchor moveWithCells="1" sizeWithCells="1">
                  <from>
                    <xdr:col>6</xdr:col>
                    <xdr:colOff>0</xdr:colOff>
                    <xdr:row>101</xdr:row>
                    <xdr:rowOff>0</xdr:rowOff>
                  </from>
                  <to>
                    <xdr:col>10</xdr:col>
                    <xdr:colOff>0</xdr:colOff>
                    <xdr:row>102</xdr:row>
                    <xdr:rowOff>0</xdr:rowOff>
                  </to>
                </anchor>
              </controlPr>
            </control>
          </mc:Choice>
        </mc:AlternateContent>
        <mc:AlternateContent xmlns:mc="http://schemas.openxmlformats.org/markup-compatibility/2006">
          <mc:Choice Requires="x14">
            <control shapeId="1059" r:id="rId37" name="Button 35">
              <controlPr locked="0" defaultSize="0" print="0" autoFill="0" autoPict="0" macro="[1]!Sheet1.deleteRow">
                <anchor moveWithCells="1" sizeWithCells="1">
                  <from>
                    <xdr:col>6</xdr:col>
                    <xdr:colOff>0</xdr:colOff>
                    <xdr:row>102</xdr:row>
                    <xdr:rowOff>0</xdr:rowOff>
                  </from>
                  <to>
                    <xdr:col>10</xdr:col>
                    <xdr:colOff>0</xdr:colOff>
                    <xdr:row>103</xdr:row>
                    <xdr:rowOff>0</xdr:rowOff>
                  </to>
                </anchor>
              </controlPr>
            </control>
          </mc:Choice>
        </mc:AlternateContent>
        <mc:AlternateContent xmlns:mc="http://schemas.openxmlformats.org/markup-compatibility/2006">
          <mc:Choice Requires="x14">
            <control shapeId="1060" r:id="rId38" name="Button 36">
              <controlPr locked="0" defaultSize="0" print="0" autoFill="0" autoPict="0" macro="[1]!Sheet1.deleteRow">
                <anchor moveWithCells="1" sizeWithCells="1">
                  <from>
                    <xdr:col>6</xdr:col>
                    <xdr:colOff>0</xdr:colOff>
                    <xdr:row>103</xdr:row>
                    <xdr:rowOff>0</xdr:rowOff>
                  </from>
                  <to>
                    <xdr:col>10</xdr:col>
                    <xdr:colOff>0</xdr:colOff>
                    <xdr:row>104</xdr:row>
                    <xdr:rowOff>0</xdr:rowOff>
                  </to>
                </anchor>
              </controlPr>
            </control>
          </mc:Choice>
        </mc:AlternateContent>
        <mc:AlternateContent xmlns:mc="http://schemas.openxmlformats.org/markup-compatibility/2006">
          <mc:Choice Requires="x14">
            <control shapeId="1061" r:id="rId39" name="Button 37">
              <controlPr locked="0" defaultSize="0" print="0" autoFill="0" autoPict="0" macro="[1]!Sheet1.InsertNewTableRow">
                <anchor moveWithCells="1" sizeWithCells="1">
                  <from>
                    <xdr:col>6</xdr:col>
                    <xdr:colOff>0</xdr:colOff>
                    <xdr:row>113</xdr:row>
                    <xdr:rowOff>0</xdr:rowOff>
                  </from>
                  <to>
                    <xdr:col>10</xdr:col>
                    <xdr:colOff>0</xdr:colOff>
                    <xdr:row>114</xdr:row>
                    <xdr:rowOff>0</xdr:rowOff>
                  </to>
                </anchor>
              </controlPr>
            </control>
          </mc:Choice>
        </mc:AlternateContent>
        <mc:AlternateContent xmlns:mc="http://schemas.openxmlformats.org/markup-compatibility/2006">
          <mc:Choice Requires="x14">
            <control shapeId="1062" r:id="rId40" name="Button 38">
              <controlPr locked="0" defaultSize="0" print="0" autoFill="0" autoPict="0" macro="[1]!Sheet1.deleteRow">
                <anchor moveWithCells="1" sizeWithCells="1">
                  <from>
                    <xdr:col>6</xdr:col>
                    <xdr:colOff>0</xdr:colOff>
                    <xdr:row>114</xdr:row>
                    <xdr:rowOff>0</xdr:rowOff>
                  </from>
                  <to>
                    <xdr:col>10</xdr:col>
                    <xdr:colOff>0</xdr:colOff>
                    <xdr:row>115</xdr:row>
                    <xdr:rowOff>0</xdr:rowOff>
                  </to>
                </anchor>
              </controlPr>
            </control>
          </mc:Choice>
        </mc:AlternateContent>
        <mc:AlternateContent xmlns:mc="http://schemas.openxmlformats.org/markup-compatibility/2006">
          <mc:Choice Requires="x14">
            <control shapeId="1063" r:id="rId41" name="Button 39">
              <controlPr locked="0" defaultSize="0" print="0" autoFill="0" autoPict="0" macro="[1]!Sheet1.deleteProcedure">
                <anchor moveWithCells="1" sizeWithCells="1">
                  <from>
                    <xdr:col>6</xdr:col>
                    <xdr:colOff>0</xdr:colOff>
                    <xdr:row>106</xdr:row>
                    <xdr:rowOff>0</xdr:rowOff>
                  </from>
                  <to>
                    <xdr:col>10</xdr:col>
                    <xdr:colOff>0</xdr:colOff>
                    <xdr:row>107</xdr:row>
                    <xdr:rowOff>0</xdr:rowOff>
                  </to>
                </anchor>
              </controlPr>
            </control>
          </mc:Choice>
        </mc:AlternateContent>
        <mc:AlternateContent xmlns:mc="http://schemas.openxmlformats.org/markup-compatibility/2006">
          <mc:Choice Requires="x14">
            <control shapeId="1064" r:id="rId42" name="Button 40">
              <controlPr locked="0" defaultSize="0" print="0" autoFill="0" autoPict="0" macro="[1]!Sheet1.InsertNewTableRow">
                <anchor moveWithCells="1" sizeWithCells="1">
                  <from>
                    <xdr:col>6</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1065" r:id="rId43" name="Button 41">
              <controlPr locked="0" defaultSize="0" print="0" autoFill="0" autoPict="0" macro="[1]!Sheet1.deleteRow">
                <anchor moveWithCells="1" sizeWithCells="1">
                  <from>
                    <xdr:col>6</xdr:col>
                    <xdr:colOff>0</xdr:colOff>
                    <xdr:row>125</xdr:row>
                    <xdr:rowOff>0</xdr:rowOff>
                  </from>
                  <to>
                    <xdr:col>10</xdr:col>
                    <xdr:colOff>0</xdr:colOff>
                    <xdr:row>126</xdr:row>
                    <xdr:rowOff>0</xdr:rowOff>
                  </to>
                </anchor>
              </controlPr>
            </control>
          </mc:Choice>
        </mc:AlternateContent>
        <mc:AlternateContent xmlns:mc="http://schemas.openxmlformats.org/markup-compatibility/2006">
          <mc:Choice Requires="x14">
            <control shapeId="1066" r:id="rId44" name="Button 42">
              <controlPr locked="0" defaultSize="0" print="0" autoFill="0" autoPict="0" macro="[1]!Sheet1.deleteProcedure">
                <anchor moveWithCells="1" sizeWithCells="1">
                  <from>
                    <xdr:col>6</xdr:col>
                    <xdr:colOff>0</xdr:colOff>
                    <xdr:row>117</xdr:row>
                    <xdr:rowOff>0</xdr:rowOff>
                  </from>
                  <to>
                    <xdr:col>10</xdr:col>
                    <xdr:colOff>0</xdr:colOff>
                    <xdr:row>118</xdr:row>
                    <xdr:rowOff>0</xdr:rowOff>
                  </to>
                </anchor>
              </controlPr>
            </control>
          </mc:Choice>
        </mc:AlternateContent>
        <mc:AlternateContent xmlns:mc="http://schemas.openxmlformats.org/markup-compatibility/2006">
          <mc:Choice Requires="x14">
            <control shapeId="1067" r:id="rId45" name="Button 43">
              <controlPr locked="0" defaultSize="0" print="0" autoFill="0" autoPict="0" macro="[1]!Sheet1.deleteRow">
                <anchor moveWithCells="1" sizeWithCells="1">
                  <from>
                    <xdr:col>6</xdr:col>
                    <xdr:colOff>0</xdr:colOff>
                    <xdr:row>126</xdr:row>
                    <xdr:rowOff>0</xdr:rowOff>
                  </from>
                  <to>
                    <xdr:col>10</xdr:col>
                    <xdr:colOff>0</xdr:colOff>
                    <xdr:row>127</xdr:row>
                    <xdr:rowOff>0</xdr:rowOff>
                  </to>
                </anchor>
              </controlPr>
            </control>
          </mc:Choice>
        </mc:AlternateContent>
        <mc:AlternateContent xmlns:mc="http://schemas.openxmlformats.org/markup-compatibility/2006">
          <mc:Choice Requires="x14">
            <control shapeId="1068" r:id="rId46" name="Button 44">
              <controlPr locked="0" defaultSize="0" print="0" autoFill="0" autoPict="0" macro="[1]!Sheet1.deleteRow">
                <anchor moveWithCells="1" sizeWithCells="1">
                  <from>
                    <xdr:col>6</xdr:col>
                    <xdr:colOff>0</xdr:colOff>
                    <xdr:row>127</xdr:row>
                    <xdr:rowOff>0</xdr:rowOff>
                  </from>
                  <to>
                    <xdr:col>10</xdr:col>
                    <xdr:colOff>0</xdr:colOff>
                    <xdr:row>128</xdr:row>
                    <xdr:rowOff>0</xdr:rowOff>
                  </to>
                </anchor>
              </controlPr>
            </control>
          </mc:Choice>
        </mc:AlternateContent>
        <mc:AlternateContent xmlns:mc="http://schemas.openxmlformats.org/markup-compatibility/2006">
          <mc:Choice Requires="x14">
            <control shapeId="1069" r:id="rId47" name="Button 45">
              <controlPr locked="0" defaultSize="0" print="0" autoFill="0" autoPict="0" macro="[1]!Sheet1.deleteRow">
                <anchor moveWithCells="1" sizeWithCells="1">
                  <from>
                    <xdr:col>6</xdr:col>
                    <xdr:colOff>0</xdr:colOff>
                    <xdr:row>128</xdr:row>
                    <xdr:rowOff>0</xdr:rowOff>
                  </from>
                  <to>
                    <xdr:col>10</xdr:col>
                    <xdr:colOff>0</xdr:colOff>
                    <xdr:row>129</xdr:row>
                    <xdr:rowOff>0</xdr:rowOff>
                  </to>
                </anchor>
              </controlPr>
            </control>
          </mc:Choice>
        </mc:AlternateContent>
        <mc:AlternateContent xmlns:mc="http://schemas.openxmlformats.org/markup-compatibility/2006">
          <mc:Choice Requires="x14">
            <control shapeId="1070" r:id="rId48" name="Button 46">
              <controlPr locked="0" defaultSize="0" print="0" autoFill="0" autoPict="0" macro="[1]!Sheet1.deleteRow">
                <anchor moveWithCells="1" sizeWithCells="1">
                  <from>
                    <xdr:col>6</xdr:col>
                    <xdr:colOff>0</xdr:colOff>
                    <xdr:row>129</xdr:row>
                    <xdr:rowOff>0</xdr:rowOff>
                  </from>
                  <to>
                    <xdr:col>10</xdr:col>
                    <xdr:colOff>0</xdr:colOff>
                    <xdr:row>130</xdr:row>
                    <xdr:rowOff>0</xdr:rowOff>
                  </to>
                </anchor>
              </controlPr>
            </control>
          </mc:Choice>
        </mc:AlternateContent>
        <mc:AlternateContent xmlns:mc="http://schemas.openxmlformats.org/markup-compatibility/2006">
          <mc:Choice Requires="x14">
            <control shapeId="1071" r:id="rId49" name="Button 47">
              <controlPr locked="0" defaultSize="0" print="0" autoFill="0" autoPict="0" macro="[1]!Sheet1.deleteRow">
                <anchor moveWithCells="1" sizeWithCells="1">
                  <from>
                    <xdr:col>6</xdr:col>
                    <xdr:colOff>0</xdr:colOff>
                    <xdr:row>130</xdr:row>
                    <xdr:rowOff>0</xdr:rowOff>
                  </from>
                  <to>
                    <xdr:col>10</xdr:col>
                    <xdr:colOff>0</xdr:colOff>
                    <xdr:row>131</xdr:row>
                    <xdr:rowOff>0</xdr:rowOff>
                  </to>
                </anchor>
              </controlPr>
            </control>
          </mc:Choice>
        </mc:AlternateContent>
        <mc:AlternateContent xmlns:mc="http://schemas.openxmlformats.org/markup-compatibility/2006">
          <mc:Choice Requires="x14">
            <control shapeId="1072" r:id="rId50" name="Button 48">
              <controlPr locked="0" defaultSize="0" print="0" autoFill="0" autoPict="0" macro="[1]!Sheet1.deleteRow">
                <anchor moveWithCells="1" sizeWithCells="1">
                  <from>
                    <xdr:col>6</xdr:col>
                    <xdr:colOff>0</xdr:colOff>
                    <xdr:row>131</xdr:row>
                    <xdr:rowOff>0</xdr:rowOff>
                  </from>
                  <to>
                    <xdr:col>10</xdr:col>
                    <xdr:colOff>0</xdr:colOff>
                    <xdr:row>132</xdr:row>
                    <xdr:rowOff>0</xdr:rowOff>
                  </to>
                </anchor>
              </controlPr>
            </control>
          </mc:Choice>
        </mc:AlternateContent>
        <mc:AlternateContent xmlns:mc="http://schemas.openxmlformats.org/markup-compatibility/2006">
          <mc:Choice Requires="x14">
            <control shapeId="1073" r:id="rId51" name="Button 49">
              <controlPr locked="0" defaultSize="0" print="0" autoFill="0" autoPict="0" macro="[1]!Sheet1.deleteRow">
                <anchor moveWithCells="1" sizeWithCells="1">
                  <from>
                    <xdr:col>6</xdr:col>
                    <xdr:colOff>0</xdr:colOff>
                    <xdr:row>132</xdr:row>
                    <xdr:rowOff>0</xdr:rowOff>
                  </from>
                  <to>
                    <xdr:col>10</xdr:col>
                    <xdr:colOff>0</xdr:colOff>
                    <xdr:row>133</xdr:row>
                    <xdr:rowOff>0</xdr:rowOff>
                  </to>
                </anchor>
              </controlPr>
            </control>
          </mc:Choice>
        </mc:AlternateContent>
        <mc:AlternateContent xmlns:mc="http://schemas.openxmlformats.org/markup-compatibility/2006">
          <mc:Choice Requires="x14">
            <control shapeId="1074" r:id="rId52" name="Button 50">
              <controlPr locked="0" defaultSize="0" print="0" autoFill="0" autoPict="0" macro="[1]!Sheet1.deleteRow">
                <anchor moveWithCells="1" sizeWithCells="1">
                  <from>
                    <xdr:col>6</xdr:col>
                    <xdr:colOff>0</xdr:colOff>
                    <xdr:row>133</xdr:row>
                    <xdr:rowOff>0</xdr:rowOff>
                  </from>
                  <to>
                    <xdr:col>10</xdr:col>
                    <xdr:colOff>0</xdr:colOff>
                    <xdr:row>134</xdr:row>
                    <xdr:rowOff>0</xdr:rowOff>
                  </to>
                </anchor>
              </controlPr>
            </control>
          </mc:Choice>
        </mc:AlternateContent>
        <mc:AlternateContent xmlns:mc="http://schemas.openxmlformats.org/markup-compatibility/2006">
          <mc:Choice Requires="x14">
            <control shapeId="1075" r:id="rId53" name="Button 51">
              <controlPr locked="0" defaultSize="0" print="0" autoFill="0" autoPict="0" macro="[1]!Sheet1.deleteRow">
                <anchor moveWithCells="1" sizeWithCells="1">
                  <from>
                    <xdr:col>6</xdr:col>
                    <xdr:colOff>0</xdr:colOff>
                    <xdr:row>134</xdr:row>
                    <xdr:rowOff>0</xdr:rowOff>
                  </from>
                  <to>
                    <xdr:col>10</xdr:col>
                    <xdr:colOff>0</xdr:colOff>
                    <xdr:row>135</xdr:row>
                    <xdr:rowOff>0</xdr:rowOff>
                  </to>
                </anchor>
              </controlPr>
            </control>
          </mc:Choice>
        </mc:AlternateContent>
        <mc:AlternateContent xmlns:mc="http://schemas.openxmlformats.org/markup-compatibility/2006">
          <mc:Choice Requires="x14">
            <control shapeId="1076" r:id="rId54" name="Button 52">
              <controlPr locked="0" defaultSize="0" print="0" autoFill="0" autoPict="0" macro="[1]!Sheet1.deleteRow">
                <anchor moveWithCells="1" sizeWithCells="1">
                  <from>
                    <xdr:col>6</xdr:col>
                    <xdr:colOff>0</xdr:colOff>
                    <xdr:row>135</xdr:row>
                    <xdr:rowOff>0</xdr:rowOff>
                  </from>
                  <to>
                    <xdr:col>10</xdr:col>
                    <xdr:colOff>0</xdr:colOff>
                    <xdr:row>136</xdr:row>
                    <xdr:rowOff>0</xdr:rowOff>
                  </to>
                </anchor>
              </controlPr>
            </control>
          </mc:Choice>
        </mc:AlternateContent>
        <mc:AlternateContent xmlns:mc="http://schemas.openxmlformats.org/markup-compatibility/2006">
          <mc:Choice Requires="x14">
            <control shapeId="1077" r:id="rId55" name="Button 53">
              <controlPr locked="0" defaultSize="0" print="0" autoFill="0" autoPict="0" macro="[1]!Sheet1.deleteRow">
                <anchor moveWithCells="1" sizeWithCells="1">
                  <from>
                    <xdr:col>6</xdr:col>
                    <xdr:colOff>0</xdr:colOff>
                    <xdr:row>136</xdr:row>
                    <xdr:rowOff>0</xdr:rowOff>
                  </from>
                  <to>
                    <xdr:col>10</xdr:col>
                    <xdr:colOff>0</xdr:colOff>
                    <xdr:row>137</xdr:row>
                    <xdr:rowOff>0</xdr:rowOff>
                  </to>
                </anchor>
              </controlPr>
            </control>
          </mc:Choice>
        </mc:AlternateContent>
        <mc:AlternateContent xmlns:mc="http://schemas.openxmlformats.org/markup-compatibility/2006">
          <mc:Choice Requires="x14">
            <control shapeId="1078" r:id="rId56" name="Button 54">
              <controlPr locked="0" defaultSize="0" print="0" autoFill="0" autoPict="0" macro="[1]!Sheet1.deleteRow">
                <anchor moveWithCells="1" sizeWithCells="1">
                  <from>
                    <xdr:col>6</xdr:col>
                    <xdr:colOff>0</xdr:colOff>
                    <xdr:row>137</xdr:row>
                    <xdr:rowOff>0</xdr:rowOff>
                  </from>
                  <to>
                    <xdr:col>10</xdr:col>
                    <xdr:colOff>0</xdr:colOff>
                    <xdr:row>138</xdr:row>
                    <xdr:rowOff>0</xdr:rowOff>
                  </to>
                </anchor>
              </controlPr>
            </control>
          </mc:Choice>
        </mc:AlternateContent>
        <mc:AlternateContent xmlns:mc="http://schemas.openxmlformats.org/markup-compatibility/2006">
          <mc:Choice Requires="x14">
            <control shapeId="1079" r:id="rId57" name="Button 55">
              <controlPr locked="0" defaultSize="0" print="0" autoFill="0" autoPict="0" macro="[1]!Sheet1.deleteRow">
                <anchor moveWithCells="1" sizeWithCells="1">
                  <from>
                    <xdr:col>6</xdr:col>
                    <xdr:colOff>0</xdr:colOff>
                    <xdr:row>138</xdr:row>
                    <xdr:rowOff>0</xdr:rowOff>
                  </from>
                  <to>
                    <xdr:col>10</xdr:col>
                    <xdr:colOff>0</xdr:colOff>
                    <xdr:row>139</xdr:row>
                    <xdr:rowOff>0</xdr:rowOff>
                  </to>
                </anchor>
              </controlPr>
            </control>
          </mc:Choice>
        </mc:AlternateContent>
        <mc:AlternateContent xmlns:mc="http://schemas.openxmlformats.org/markup-compatibility/2006">
          <mc:Choice Requires="x14">
            <control shapeId="1080" r:id="rId58" name="Button 56">
              <controlPr locked="0" defaultSize="0" print="0" autoFill="0" autoPict="0" macro="[1]!Sheet1.deleteRow">
                <anchor moveWithCells="1" sizeWithCells="1">
                  <from>
                    <xdr:col>6</xdr:col>
                    <xdr:colOff>0</xdr:colOff>
                    <xdr:row>139</xdr:row>
                    <xdr:rowOff>0</xdr:rowOff>
                  </from>
                  <to>
                    <xdr:col>10</xdr:col>
                    <xdr:colOff>0</xdr:colOff>
                    <xdr:row>140</xdr:row>
                    <xdr:rowOff>0</xdr:rowOff>
                  </to>
                </anchor>
              </controlPr>
            </control>
          </mc:Choice>
        </mc:AlternateContent>
        <mc:AlternateContent xmlns:mc="http://schemas.openxmlformats.org/markup-compatibility/2006">
          <mc:Choice Requires="x14">
            <control shapeId="1081" r:id="rId59" name="Button 57">
              <controlPr locked="0" defaultSize="0" print="0" autoFill="0" autoPict="0" macro="[1]!Sheet1.deleteRow">
                <anchor moveWithCells="1" sizeWithCells="1">
                  <from>
                    <xdr:col>6</xdr:col>
                    <xdr:colOff>0</xdr:colOff>
                    <xdr:row>140</xdr:row>
                    <xdr:rowOff>0</xdr:rowOff>
                  </from>
                  <to>
                    <xdr:col>10</xdr:col>
                    <xdr:colOff>0</xdr:colOff>
                    <xdr:row>141</xdr:row>
                    <xdr:rowOff>0</xdr:rowOff>
                  </to>
                </anchor>
              </controlPr>
            </control>
          </mc:Choice>
        </mc:AlternateContent>
        <mc:AlternateContent xmlns:mc="http://schemas.openxmlformats.org/markup-compatibility/2006">
          <mc:Choice Requires="x14">
            <control shapeId="1082" r:id="rId60" name="Button 58">
              <controlPr locked="0" defaultSize="0" print="0" autoFill="0" autoPict="0" macro="[1]!Sheet1.deleteRow">
                <anchor moveWithCells="1" sizeWithCells="1">
                  <from>
                    <xdr:col>6</xdr:col>
                    <xdr:colOff>0</xdr:colOff>
                    <xdr:row>141</xdr:row>
                    <xdr:rowOff>0</xdr:rowOff>
                  </from>
                  <to>
                    <xdr:col>10</xdr:col>
                    <xdr:colOff>0</xdr:colOff>
                    <xdr:row>142</xdr:row>
                    <xdr:rowOff>0</xdr:rowOff>
                  </to>
                </anchor>
              </controlPr>
            </control>
          </mc:Choice>
        </mc:AlternateContent>
        <mc:AlternateContent xmlns:mc="http://schemas.openxmlformats.org/markup-compatibility/2006">
          <mc:Choice Requires="x14">
            <control shapeId="1083" r:id="rId61" name="Button 59">
              <controlPr locked="0" defaultSize="0" print="0" autoFill="0" autoPict="0" macro="[1]!Sheet1.deleteRow">
                <anchor moveWithCells="1" sizeWithCells="1">
                  <from>
                    <xdr:col>6</xdr:col>
                    <xdr:colOff>0</xdr:colOff>
                    <xdr:row>142</xdr:row>
                    <xdr:rowOff>0</xdr:rowOff>
                  </from>
                  <to>
                    <xdr:col>10</xdr:col>
                    <xdr:colOff>0</xdr:colOff>
                    <xdr:row>143</xdr:row>
                    <xdr:rowOff>0</xdr:rowOff>
                  </to>
                </anchor>
              </controlPr>
            </control>
          </mc:Choice>
        </mc:AlternateContent>
        <mc:AlternateContent xmlns:mc="http://schemas.openxmlformats.org/markup-compatibility/2006">
          <mc:Choice Requires="x14">
            <control shapeId="1084" r:id="rId62" name="Button 60">
              <controlPr locked="0" defaultSize="0" print="0" autoFill="0" autoPict="0" macro="[1]!Sheet1.deleteRow">
                <anchor moveWithCells="1" sizeWithCells="1">
                  <from>
                    <xdr:col>6</xdr:col>
                    <xdr:colOff>0</xdr:colOff>
                    <xdr:row>143</xdr:row>
                    <xdr:rowOff>0</xdr:rowOff>
                  </from>
                  <to>
                    <xdr:col>10</xdr:col>
                    <xdr:colOff>0</xdr:colOff>
                    <xdr:row>144</xdr:row>
                    <xdr:rowOff>0</xdr:rowOff>
                  </to>
                </anchor>
              </controlPr>
            </control>
          </mc:Choice>
        </mc:AlternateContent>
        <mc:AlternateContent xmlns:mc="http://schemas.openxmlformats.org/markup-compatibility/2006">
          <mc:Choice Requires="x14">
            <control shapeId="1085" r:id="rId63" name="Button 61">
              <controlPr locked="0" defaultSize="0" print="0" autoFill="0" autoPict="0" macro="[1]!Sheet1.deleteRow">
                <anchor moveWithCells="1" sizeWithCells="1">
                  <from>
                    <xdr:col>6</xdr:col>
                    <xdr:colOff>0</xdr:colOff>
                    <xdr:row>144</xdr:row>
                    <xdr:rowOff>0</xdr:rowOff>
                  </from>
                  <to>
                    <xdr:col>10</xdr:col>
                    <xdr:colOff>0</xdr:colOff>
                    <xdr:row>145</xdr:row>
                    <xdr:rowOff>0</xdr:rowOff>
                  </to>
                </anchor>
              </controlPr>
            </control>
          </mc:Choice>
        </mc:AlternateContent>
        <mc:AlternateContent xmlns:mc="http://schemas.openxmlformats.org/markup-compatibility/2006">
          <mc:Choice Requires="x14">
            <control shapeId="1086" r:id="rId64" name="Button 62">
              <controlPr locked="0" defaultSize="0" print="0" autoFill="0" autoPict="0" macro="[1]!Sheet1.deleteRow">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1087" r:id="rId65" name="Button 63">
              <controlPr locked="0" defaultSize="0" print="0" autoFill="0" autoPict="0" macro="[1]!Sheet1.deleteRow">
                <anchor moveWithCells="1" sizeWithCells="1">
                  <from>
                    <xdr:col>6</xdr:col>
                    <xdr:colOff>0</xdr:colOff>
                    <xdr:row>146</xdr:row>
                    <xdr:rowOff>0</xdr:rowOff>
                  </from>
                  <to>
                    <xdr:col>10</xdr:col>
                    <xdr:colOff>0</xdr:colOff>
                    <xdr:row>147</xdr:row>
                    <xdr:rowOff>0</xdr:rowOff>
                  </to>
                </anchor>
              </controlPr>
            </control>
          </mc:Choice>
        </mc:AlternateContent>
        <mc:AlternateContent xmlns:mc="http://schemas.openxmlformats.org/markup-compatibility/2006">
          <mc:Choice Requires="x14">
            <control shapeId="1088" r:id="rId66" name="Button 64">
              <controlPr locked="0" defaultSize="0" print="0" autoFill="0" autoPict="0" macro="[1]!Sheet1.deleteRow">
                <anchor moveWithCells="1" sizeWithCells="1">
                  <from>
                    <xdr:col>6</xdr:col>
                    <xdr:colOff>0</xdr:colOff>
                    <xdr:row>147</xdr:row>
                    <xdr:rowOff>0</xdr:rowOff>
                  </from>
                  <to>
                    <xdr:col>10</xdr:col>
                    <xdr:colOff>0</xdr:colOff>
                    <xdr:row>148</xdr:row>
                    <xdr:rowOff>0</xdr:rowOff>
                  </to>
                </anchor>
              </controlPr>
            </control>
          </mc:Choice>
        </mc:AlternateContent>
        <mc:AlternateContent xmlns:mc="http://schemas.openxmlformats.org/markup-compatibility/2006">
          <mc:Choice Requires="x14">
            <control shapeId="1089" r:id="rId67" name="Button 65">
              <controlPr locked="0" defaultSize="0" print="0" autoFill="0" autoPict="0" macro="[1]!Sheet1.deleteRow">
                <anchor moveWithCells="1" sizeWithCells="1">
                  <from>
                    <xdr:col>6</xdr:col>
                    <xdr:colOff>0</xdr:colOff>
                    <xdr:row>148</xdr:row>
                    <xdr:rowOff>0</xdr:rowOff>
                  </from>
                  <to>
                    <xdr:col>10</xdr:col>
                    <xdr:colOff>0</xdr:colOff>
                    <xdr:row>149</xdr:row>
                    <xdr:rowOff>0</xdr:rowOff>
                  </to>
                </anchor>
              </controlPr>
            </control>
          </mc:Choice>
        </mc:AlternateContent>
        <mc:AlternateContent xmlns:mc="http://schemas.openxmlformats.org/markup-compatibility/2006">
          <mc:Choice Requires="x14">
            <control shapeId="1090" r:id="rId68" name="Button 66">
              <controlPr locked="0" defaultSize="0" print="0" autoFill="0" autoPict="0" macro="[1]!Sheet1.deleteRow">
                <anchor moveWithCells="1" sizeWithCells="1">
                  <from>
                    <xdr:col>6</xdr:col>
                    <xdr:colOff>0</xdr:colOff>
                    <xdr:row>149</xdr:row>
                    <xdr:rowOff>0</xdr:rowOff>
                  </from>
                  <to>
                    <xdr:col>10</xdr:col>
                    <xdr:colOff>0</xdr:colOff>
                    <xdr:row>150</xdr:row>
                    <xdr:rowOff>0</xdr:rowOff>
                  </to>
                </anchor>
              </controlPr>
            </control>
          </mc:Choice>
        </mc:AlternateContent>
        <mc:AlternateContent xmlns:mc="http://schemas.openxmlformats.org/markup-compatibility/2006">
          <mc:Choice Requires="x14">
            <control shapeId="1091" r:id="rId69" name="Button 67">
              <controlPr locked="0" defaultSize="0" print="0" autoFill="0" autoPict="0" macro="[1]!Sheet1.deleteRow">
                <anchor moveWithCells="1" sizeWithCells="1">
                  <from>
                    <xdr:col>6</xdr:col>
                    <xdr:colOff>0</xdr:colOff>
                    <xdr:row>150</xdr:row>
                    <xdr:rowOff>0</xdr:rowOff>
                  </from>
                  <to>
                    <xdr:col>10</xdr:col>
                    <xdr:colOff>0</xdr:colOff>
                    <xdr:row>151</xdr:row>
                    <xdr:rowOff>0</xdr:rowOff>
                  </to>
                </anchor>
              </controlPr>
            </control>
          </mc:Choice>
        </mc:AlternateContent>
        <mc:AlternateContent xmlns:mc="http://schemas.openxmlformats.org/markup-compatibility/2006">
          <mc:Choice Requires="x14">
            <control shapeId="1092" r:id="rId70" name="Button 68">
              <controlPr locked="0" defaultSize="0" print="0" autoFill="0" autoPict="0" macro="[1]!Sheet1.deleteRow">
                <anchor moveWithCells="1" sizeWithCells="1">
                  <from>
                    <xdr:col>6</xdr:col>
                    <xdr:colOff>0</xdr:colOff>
                    <xdr:row>151</xdr:row>
                    <xdr:rowOff>0</xdr:rowOff>
                  </from>
                  <to>
                    <xdr:col>10</xdr:col>
                    <xdr:colOff>0</xdr:colOff>
                    <xdr:row>152</xdr:row>
                    <xdr:rowOff>0</xdr:rowOff>
                  </to>
                </anchor>
              </controlPr>
            </control>
          </mc:Choice>
        </mc:AlternateContent>
        <mc:AlternateContent xmlns:mc="http://schemas.openxmlformats.org/markup-compatibility/2006">
          <mc:Choice Requires="x14">
            <control shapeId="1093" r:id="rId71" name="Button 69">
              <controlPr locked="0" defaultSize="0" print="0" autoFill="0" autoPict="0" macro="[1]!Sheet1.deleteRow">
                <anchor moveWithCells="1" sizeWithCells="1">
                  <from>
                    <xdr:col>6</xdr:col>
                    <xdr:colOff>0</xdr:colOff>
                    <xdr:row>152</xdr:row>
                    <xdr:rowOff>0</xdr:rowOff>
                  </from>
                  <to>
                    <xdr:col>10</xdr:col>
                    <xdr:colOff>0</xdr:colOff>
                    <xdr:row>153</xdr:row>
                    <xdr:rowOff>0</xdr:rowOff>
                  </to>
                </anchor>
              </controlPr>
            </control>
          </mc:Choice>
        </mc:AlternateContent>
        <mc:AlternateContent xmlns:mc="http://schemas.openxmlformats.org/markup-compatibility/2006">
          <mc:Choice Requires="x14">
            <control shapeId="1094" r:id="rId72" name="Button 70">
              <controlPr locked="0" defaultSize="0" print="0" autoFill="0" autoPict="0" macro="[1]!Sheet1.deleteRow">
                <anchor moveWithCells="1" sizeWithCells="1">
                  <from>
                    <xdr:col>6</xdr:col>
                    <xdr:colOff>0</xdr:colOff>
                    <xdr:row>153</xdr:row>
                    <xdr:rowOff>0</xdr:rowOff>
                  </from>
                  <to>
                    <xdr:col>10</xdr:col>
                    <xdr:colOff>0</xdr:colOff>
                    <xdr:row>154</xdr:row>
                    <xdr:rowOff>0</xdr:rowOff>
                  </to>
                </anchor>
              </controlPr>
            </control>
          </mc:Choice>
        </mc:AlternateContent>
        <mc:AlternateContent xmlns:mc="http://schemas.openxmlformats.org/markup-compatibility/2006">
          <mc:Choice Requires="x14">
            <control shapeId="1095" r:id="rId73" name="Button 71">
              <controlPr locked="0" defaultSize="0" print="0" autoFill="0" autoPict="0" macro="[1]!Sheet1.deleteRow">
                <anchor moveWithCells="1" sizeWithCells="1">
                  <from>
                    <xdr:col>6</xdr:col>
                    <xdr:colOff>0</xdr:colOff>
                    <xdr:row>154</xdr:row>
                    <xdr:rowOff>0</xdr:rowOff>
                  </from>
                  <to>
                    <xdr:col>10</xdr:col>
                    <xdr:colOff>0</xdr:colOff>
                    <xdr:row>155</xdr:row>
                    <xdr:rowOff>0</xdr:rowOff>
                  </to>
                </anchor>
              </controlPr>
            </control>
          </mc:Choice>
        </mc:AlternateContent>
        <mc:AlternateContent xmlns:mc="http://schemas.openxmlformats.org/markup-compatibility/2006">
          <mc:Choice Requires="x14">
            <control shapeId="1096" r:id="rId74" name="Button 72">
              <controlPr locked="0" defaultSize="0" print="0" autoFill="0" autoPict="0" macro="[1]!Sheet1.deleteRow">
                <anchor moveWithCells="1" sizeWithCells="1">
                  <from>
                    <xdr:col>6</xdr:col>
                    <xdr:colOff>0</xdr:colOff>
                    <xdr:row>155</xdr:row>
                    <xdr:rowOff>0</xdr:rowOff>
                  </from>
                  <to>
                    <xdr:col>10</xdr:col>
                    <xdr:colOff>0</xdr:colOff>
                    <xdr:row>156</xdr:row>
                    <xdr:rowOff>0</xdr:rowOff>
                  </to>
                </anchor>
              </controlPr>
            </control>
          </mc:Choice>
        </mc:AlternateContent>
        <mc:AlternateContent xmlns:mc="http://schemas.openxmlformats.org/markup-compatibility/2006">
          <mc:Choice Requires="x14">
            <control shapeId="1097" r:id="rId75" name="Button 73">
              <controlPr locked="0" defaultSize="0" print="0" autoFill="0" autoPict="0" macro="[1]!Sheet1.deleteRow">
                <anchor moveWithCells="1" sizeWithCells="1">
                  <from>
                    <xdr:col>6</xdr:col>
                    <xdr:colOff>0</xdr:colOff>
                    <xdr:row>156</xdr:row>
                    <xdr:rowOff>0</xdr:rowOff>
                  </from>
                  <to>
                    <xdr:col>10</xdr:col>
                    <xdr:colOff>0</xdr:colOff>
                    <xdr:row>157</xdr:row>
                    <xdr:rowOff>0</xdr:rowOff>
                  </to>
                </anchor>
              </controlPr>
            </control>
          </mc:Choice>
        </mc:AlternateContent>
        <mc:AlternateContent xmlns:mc="http://schemas.openxmlformats.org/markup-compatibility/2006">
          <mc:Choice Requires="x14">
            <control shapeId="1098" r:id="rId76" name="Button 74">
              <controlPr locked="0" defaultSize="0" print="0" autoFill="0" autoPict="0" macro="[1]!Sheet1.deleteRow">
                <anchor moveWithCells="1" sizeWithCells="1">
                  <from>
                    <xdr:col>6</xdr:col>
                    <xdr:colOff>0</xdr:colOff>
                    <xdr:row>157</xdr:row>
                    <xdr:rowOff>0</xdr:rowOff>
                  </from>
                  <to>
                    <xdr:col>10</xdr:col>
                    <xdr:colOff>0</xdr:colOff>
                    <xdr:row>158</xdr:row>
                    <xdr:rowOff>0</xdr:rowOff>
                  </to>
                </anchor>
              </controlPr>
            </control>
          </mc:Choice>
        </mc:AlternateContent>
        <mc:AlternateContent xmlns:mc="http://schemas.openxmlformats.org/markup-compatibility/2006">
          <mc:Choice Requires="x14">
            <control shapeId="1099" r:id="rId77" name="Button 75">
              <controlPr locked="0" defaultSize="0" print="0" autoFill="0" autoPict="0" macro="[1]!Sheet1.deleteRow">
                <anchor moveWithCells="1" sizeWithCells="1">
                  <from>
                    <xdr:col>6</xdr:col>
                    <xdr:colOff>0</xdr:colOff>
                    <xdr:row>158</xdr:row>
                    <xdr:rowOff>0</xdr:rowOff>
                  </from>
                  <to>
                    <xdr:col>10</xdr:col>
                    <xdr:colOff>0</xdr:colOff>
                    <xdr:row>159</xdr:row>
                    <xdr:rowOff>0</xdr:rowOff>
                  </to>
                </anchor>
              </controlPr>
            </control>
          </mc:Choice>
        </mc:AlternateContent>
        <mc:AlternateContent xmlns:mc="http://schemas.openxmlformats.org/markup-compatibility/2006">
          <mc:Choice Requires="x14">
            <control shapeId="1100" r:id="rId78" name="Button 76">
              <controlPr locked="0" defaultSize="0" print="0" autoFill="0" autoPict="0" macro="[1]!Sheet1.deleteRow">
                <anchor moveWithCells="1" sizeWithCells="1">
                  <from>
                    <xdr:col>6</xdr:col>
                    <xdr:colOff>0</xdr:colOff>
                    <xdr:row>159</xdr:row>
                    <xdr:rowOff>0</xdr:rowOff>
                  </from>
                  <to>
                    <xdr:col>10</xdr:col>
                    <xdr:colOff>0</xdr:colOff>
                    <xdr:row>160</xdr:row>
                    <xdr:rowOff>0</xdr:rowOff>
                  </to>
                </anchor>
              </controlPr>
            </control>
          </mc:Choice>
        </mc:AlternateContent>
        <mc:AlternateContent xmlns:mc="http://schemas.openxmlformats.org/markup-compatibility/2006">
          <mc:Choice Requires="x14">
            <control shapeId="1101" r:id="rId79" name="Button 77">
              <controlPr locked="0" defaultSize="0" print="0" autoFill="0" autoPict="0" macro="[1]!Sheet1.deleteRow">
                <anchor moveWithCells="1" sizeWithCells="1">
                  <from>
                    <xdr:col>6</xdr:col>
                    <xdr:colOff>0</xdr:colOff>
                    <xdr:row>160</xdr:row>
                    <xdr:rowOff>0</xdr:rowOff>
                  </from>
                  <to>
                    <xdr:col>10</xdr:col>
                    <xdr:colOff>0</xdr:colOff>
                    <xdr:row>161</xdr:row>
                    <xdr:rowOff>0</xdr:rowOff>
                  </to>
                </anchor>
              </controlPr>
            </control>
          </mc:Choice>
        </mc:AlternateContent>
        <mc:AlternateContent xmlns:mc="http://schemas.openxmlformats.org/markup-compatibility/2006">
          <mc:Choice Requires="x14">
            <control shapeId="1102" r:id="rId80" name="Button 78">
              <controlPr locked="0" defaultSize="0" print="0" autoFill="0" autoPict="0" macro="[1]!Sheet1.deleteRow">
                <anchor moveWithCells="1" sizeWithCells="1">
                  <from>
                    <xdr:col>6</xdr:col>
                    <xdr:colOff>0</xdr:colOff>
                    <xdr:row>161</xdr:row>
                    <xdr:rowOff>0</xdr:rowOff>
                  </from>
                  <to>
                    <xdr:col>10</xdr:col>
                    <xdr:colOff>0</xdr:colOff>
                    <xdr:row>162</xdr:row>
                    <xdr:rowOff>0</xdr:rowOff>
                  </to>
                </anchor>
              </controlPr>
            </control>
          </mc:Choice>
        </mc:AlternateContent>
        <mc:AlternateContent xmlns:mc="http://schemas.openxmlformats.org/markup-compatibility/2006">
          <mc:Choice Requires="x14">
            <control shapeId="1103" r:id="rId81" name="Button 79">
              <controlPr locked="0" defaultSize="0" print="0" autoFill="0" autoPict="0" macro="[1]!Sheet1.deleteRow">
                <anchor moveWithCells="1" sizeWithCells="1">
                  <from>
                    <xdr:col>6</xdr:col>
                    <xdr:colOff>0</xdr:colOff>
                    <xdr:row>162</xdr:row>
                    <xdr:rowOff>0</xdr:rowOff>
                  </from>
                  <to>
                    <xdr:col>10</xdr:col>
                    <xdr:colOff>0</xdr:colOff>
                    <xdr:row>163</xdr:row>
                    <xdr:rowOff>0</xdr:rowOff>
                  </to>
                </anchor>
              </controlPr>
            </control>
          </mc:Choice>
        </mc:AlternateContent>
        <mc:AlternateContent xmlns:mc="http://schemas.openxmlformats.org/markup-compatibility/2006">
          <mc:Choice Requires="x14">
            <control shapeId="1104" r:id="rId82" name="Button 80">
              <controlPr locked="0" defaultSize="0" print="0" autoFill="0" autoPict="0" macro="[1]!Sheet1.deleteRow">
                <anchor moveWithCells="1" sizeWithCells="1">
                  <from>
                    <xdr:col>6</xdr:col>
                    <xdr:colOff>0</xdr:colOff>
                    <xdr:row>163</xdr:row>
                    <xdr:rowOff>0</xdr:rowOff>
                  </from>
                  <to>
                    <xdr:col>10</xdr:col>
                    <xdr:colOff>0</xdr:colOff>
                    <xdr:row>164</xdr:row>
                    <xdr:rowOff>0</xdr:rowOff>
                  </to>
                </anchor>
              </controlPr>
            </control>
          </mc:Choice>
        </mc:AlternateContent>
        <mc:AlternateContent xmlns:mc="http://schemas.openxmlformats.org/markup-compatibility/2006">
          <mc:Choice Requires="x14">
            <control shapeId="1105" r:id="rId83" name="Button 81">
              <controlPr locked="0" defaultSize="0" print="0" autoFill="0" autoPict="0" macro="[1]!Sheet1.deleteRow">
                <anchor moveWithCells="1" sizeWithCells="1">
                  <from>
                    <xdr:col>6</xdr:col>
                    <xdr:colOff>0</xdr:colOff>
                    <xdr:row>164</xdr:row>
                    <xdr:rowOff>0</xdr:rowOff>
                  </from>
                  <to>
                    <xdr:col>10</xdr:col>
                    <xdr:colOff>0</xdr:colOff>
                    <xdr:row>165</xdr:row>
                    <xdr:rowOff>0</xdr:rowOff>
                  </to>
                </anchor>
              </controlPr>
            </control>
          </mc:Choice>
        </mc:AlternateContent>
        <mc:AlternateContent xmlns:mc="http://schemas.openxmlformats.org/markup-compatibility/2006">
          <mc:Choice Requires="x14">
            <control shapeId="1106" r:id="rId84" name="Button 82">
              <controlPr locked="0" defaultSize="0" print="0" autoFill="0" autoPict="0" macro="[1]!Sheet1.deleteRow">
                <anchor moveWithCells="1" sizeWithCells="1">
                  <from>
                    <xdr:col>6</xdr:col>
                    <xdr:colOff>0</xdr:colOff>
                    <xdr:row>165</xdr:row>
                    <xdr:rowOff>0</xdr:rowOff>
                  </from>
                  <to>
                    <xdr:col>10</xdr:col>
                    <xdr:colOff>0</xdr:colOff>
                    <xdr:row>166</xdr:row>
                    <xdr:rowOff>0</xdr:rowOff>
                  </to>
                </anchor>
              </controlPr>
            </control>
          </mc:Choice>
        </mc:AlternateContent>
        <mc:AlternateContent xmlns:mc="http://schemas.openxmlformats.org/markup-compatibility/2006">
          <mc:Choice Requires="x14">
            <control shapeId="1107" r:id="rId85" name="Button 83">
              <controlPr locked="0" defaultSize="0" print="0" autoFill="0" autoPict="0" macro="[1]!Sheet1.deleteRow">
                <anchor moveWithCells="1" sizeWithCells="1">
                  <from>
                    <xdr:col>6</xdr:col>
                    <xdr:colOff>0</xdr:colOff>
                    <xdr:row>166</xdr:row>
                    <xdr:rowOff>0</xdr:rowOff>
                  </from>
                  <to>
                    <xdr:col>10</xdr:col>
                    <xdr:colOff>0</xdr:colOff>
                    <xdr:row>167</xdr:row>
                    <xdr:rowOff>0</xdr:rowOff>
                  </to>
                </anchor>
              </controlPr>
            </control>
          </mc:Choice>
        </mc:AlternateContent>
        <mc:AlternateContent xmlns:mc="http://schemas.openxmlformats.org/markup-compatibility/2006">
          <mc:Choice Requires="x14">
            <control shapeId="1108" r:id="rId86" name="Button 84">
              <controlPr locked="0" defaultSize="0" print="0" autoFill="0" autoPict="0" macro="[1]!Sheet1.deleteRow">
                <anchor moveWithCells="1" sizeWithCells="1">
                  <from>
                    <xdr:col>6</xdr:col>
                    <xdr:colOff>0</xdr:colOff>
                    <xdr:row>167</xdr:row>
                    <xdr:rowOff>0</xdr:rowOff>
                  </from>
                  <to>
                    <xdr:col>10</xdr:col>
                    <xdr:colOff>0</xdr:colOff>
                    <xdr:row>168</xdr:row>
                    <xdr:rowOff>0</xdr:rowOff>
                  </to>
                </anchor>
              </controlPr>
            </control>
          </mc:Choice>
        </mc:AlternateContent>
        <mc:AlternateContent xmlns:mc="http://schemas.openxmlformats.org/markup-compatibility/2006">
          <mc:Choice Requires="x14">
            <control shapeId="1109" r:id="rId87" name="Button 85">
              <controlPr locked="0" defaultSize="0" print="0" autoFill="0" autoPict="0" macro="[1]!Sheet1.deleteRow">
                <anchor moveWithCells="1" sizeWithCells="1">
                  <from>
                    <xdr:col>6</xdr:col>
                    <xdr:colOff>0</xdr:colOff>
                    <xdr:row>168</xdr:row>
                    <xdr:rowOff>0</xdr:rowOff>
                  </from>
                  <to>
                    <xdr:col>10</xdr:col>
                    <xdr:colOff>0</xdr:colOff>
                    <xdr:row>169</xdr:row>
                    <xdr:rowOff>0</xdr:rowOff>
                  </to>
                </anchor>
              </controlPr>
            </control>
          </mc:Choice>
        </mc:AlternateContent>
        <mc:AlternateContent xmlns:mc="http://schemas.openxmlformats.org/markup-compatibility/2006">
          <mc:Choice Requires="x14">
            <control shapeId="1110" r:id="rId88" name="Button 86">
              <controlPr locked="0" defaultSize="0" print="0" autoFill="0" autoPict="0" macro="[1]!Sheet1.deleteRow">
                <anchor moveWithCells="1" sizeWithCells="1">
                  <from>
                    <xdr:col>6</xdr:col>
                    <xdr:colOff>0</xdr:colOff>
                    <xdr:row>169</xdr:row>
                    <xdr:rowOff>0</xdr:rowOff>
                  </from>
                  <to>
                    <xdr:col>10</xdr:col>
                    <xdr:colOff>0</xdr:colOff>
                    <xdr:row>170</xdr:row>
                    <xdr:rowOff>0</xdr:rowOff>
                  </to>
                </anchor>
              </controlPr>
            </control>
          </mc:Choice>
        </mc:AlternateContent>
        <mc:AlternateContent xmlns:mc="http://schemas.openxmlformats.org/markup-compatibility/2006">
          <mc:Choice Requires="x14">
            <control shapeId="1111" r:id="rId89" name="Button 87">
              <controlPr locked="0" defaultSize="0" print="0" autoFill="0" autoPict="0" macro="[1]!Sheet1.deleteRow">
                <anchor moveWithCells="1" sizeWithCells="1">
                  <from>
                    <xdr:col>6</xdr:col>
                    <xdr:colOff>0</xdr:colOff>
                    <xdr:row>170</xdr:row>
                    <xdr:rowOff>0</xdr:rowOff>
                  </from>
                  <to>
                    <xdr:col>10</xdr:col>
                    <xdr:colOff>0</xdr:colOff>
                    <xdr:row>171</xdr:row>
                    <xdr:rowOff>0</xdr:rowOff>
                  </to>
                </anchor>
              </controlPr>
            </control>
          </mc:Choice>
        </mc:AlternateContent>
        <mc:AlternateContent xmlns:mc="http://schemas.openxmlformats.org/markup-compatibility/2006">
          <mc:Choice Requires="x14">
            <control shapeId="1112" r:id="rId90" name="Button 88">
              <controlPr locked="0" defaultSize="0" print="0" autoFill="0" autoPict="0" macro="[1]!Sheet1.deleteRow">
                <anchor moveWithCells="1" sizeWithCells="1">
                  <from>
                    <xdr:col>6</xdr:col>
                    <xdr:colOff>0</xdr:colOff>
                    <xdr:row>171</xdr:row>
                    <xdr:rowOff>0</xdr:rowOff>
                  </from>
                  <to>
                    <xdr:col>10</xdr:col>
                    <xdr:colOff>0</xdr:colOff>
                    <xdr:row>172</xdr:row>
                    <xdr:rowOff>0</xdr:rowOff>
                  </to>
                </anchor>
              </controlPr>
            </control>
          </mc:Choice>
        </mc:AlternateContent>
        <mc:AlternateContent xmlns:mc="http://schemas.openxmlformats.org/markup-compatibility/2006">
          <mc:Choice Requires="x14">
            <control shapeId="1113" r:id="rId91" name="Button 89">
              <controlPr locked="0" defaultSize="0" print="0" autoFill="0" autoPict="0" macro="[1]!Sheet1.InsertNewTableRow">
                <anchor moveWithCells="1" sizeWithCells="1">
                  <from>
                    <xdr:col>6</xdr:col>
                    <xdr:colOff>0</xdr:colOff>
                    <xdr:row>181</xdr:row>
                    <xdr:rowOff>0</xdr:rowOff>
                  </from>
                  <to>
                    <xdr:col>10</xdr:col>
                    <xdr:colOff>0</xdr:colOff>
                    <xdr:row>182</xdr:row>
                    <xdr:rowOff>0</xdr:rowOff>
                  </to>
                </anchor>
              </controlPr>
            </control>
          </mc:Choice>
        </mc:AlternateContent>
        <mc:AlternateContent xmlns:mc="http://schemas.openxmlformats.org/markup-compatibility/2006">
          <mc:Choice Requires="x14">
            <control shapeId="1114" r:id="rId92" name="Button 90">
              <controlPr locked="0" defaultSize="0" print="0" autoFill="0" autoPict="0" macro="[1]!Sheet1.deleteRow">
                <anchor moveWithCells="1" sizeWithCells="1">
                  <from>
                    <xdr:col>6</xdr:col>
                    <xdr:colOff>0</xdr:colOff>
                    <xdr:row>182</xdr:row>
                    <xdr:rowOff>0</xdr:rowOff>
                  </from>
                  <to>
                    <xdr:col>10</xdr:col>
                    <xdr:colOff>0</xdr:colOff>
                    <xdr:row>183</xdr:row>
                    <xdr:rowOff>0</xdr:rowOff>
                  </to>
                </anchor>
              </controlPr>
            </control>
          </mc:Choice>
        </mc:AlternateContent>
        <mc:AlternateContent xmlns:mc="http://schemas.openxmlformats.org/markup-compatibility/2006">
          <mc:Choice Requires="x14">
            <control shapeId="1115" r:id="rId93" name="Button 91">
              <controlPr locked="0" defaultSize="0" print="0" autoFill="0" autoPict="0" macro="[1]!Sheet1.deleteProcedure">
                <anchor moveWithCells="1" sizeWithCells="1">
                  <from>
                    <xdr:col>6</xdr:col>
                    <xdr:colOff>0</xdr:colOff>
                    <xdr:row>174</xdr:row>
                    <xdr:rowOff>0</xdr:rowOff>
                  </from>
                  <to>
                    <xdr:col>10</xdr:col>
                    <xdr:colOff>0</xdr:colOff>
                    <xdr:row>175</xdr:row>
                    <xdr:rowOff>0</xdr:rowOff>
                  </to>
                </anchor>
              </controlPr>
            </control>
          </mc:Choice>
        </mc:AlternateContent>
        <mc:AlternateContent xmlns:mc="http://schemas.openxmlformats.org/markup-compatibility/2006">
          <mc:Choice Requires="x14">
            <control shapeId="1116" r:id="rId94" name="Button 92">
              <controlPr locked="0" defaultSize="0" print="0" autoFill="0" autoPict="0" macro="[1]!Sheet1.deleteRow">
                <anchor moveWithCells="1" sizeWithCells="1">
                  <from>
                    <xdr:col>6</xdr:col>
                    <xdr:colOff>0</xdr:colOff>
                    <xdr:row>183</xdr:row>
                    <xdr:rowOff>0</xdr:rowOff>
                  </from>
                  <to>
                    <xdr:col>10</xdr:col>
                    <xdr:colOff>0</xdr:colOff>
                    <xdr:row>184</xdr:row>
                    <xdr:rowOff>0</xdr:rowOff>
                  </to>
                </anchor>
              </controlPr>
            </control>
          </mc:Choice>
        </mc:AlternateContent>
        <mc:AlternateContent xmlns:mc="http://schemas.openxmlformats.org/markup-compatibility/2006">
          <mc:Choice Requires="x14">
            <control shapeId="1117" r:id="rId95" name="Button 93">
              <controlPr locked="0" defaultSize="0" print="0" autoFill="0" autoPict="0" macro="[1]!Sheet1.deleteRow">
                <anchor moveWithCells="1" sizeWithCells="1">
                  <from>
                    <xdr:col>6</xdr:col>
                    <xdr:colOff>0</xdr:colOff>
                    <xdr:row>184</xdr:row>
                    <xdr:rowOff>0</xdr:rowOff>
                  </from>
                  <to>
                    <xdr:col>10</xdr:col>
                    <xdr:colOff>0</xdr:colOff>
                    <xdr:row>185</xdr:row>
                    <xdr:rowOff>0</xdr:rowOff>
                  </to>
                </anchor>
              </controlPr>
            </control>
          </mc:Choice>
        </mc:AlternateContent>
        <mc:AlternateContent xmlns:mc="http://schemas.openxmlformats.org/markup-compatibility/2006">
          <mc:Choice Requires="x14">
            <control shapeId="1118" r:id="rId96" name="Button 94">
              <controlPr locked="0" defaultSize="0" print="0" autoFill="0" autoPict="0" macro="[1]!Sheet1.deleteRow">
                <anchor moveWithCells="1" sizeWithCells="1">
                  <from>
                    <xdr:col>6</xdr:col>
                    <xdr:colOff>0</xdr:colOff>
                    <xdr:row>185</xdr:row>
                    <xdr:rowOff>0</xdr:rowOff>
                  </from>
                  <to>
                    <xdr:col>10</xdr:col>
                    <xdr:colOff>0</xdr:colOff>
                    <xdr:row>186</xdr:row>
                    <xdr:rowOff>0</xdr:rowOff>
                  </to>
                </anchor>
              </controlPr>
            </control>
          </mc:Choice>
        </mc:AlternateContent>
        <mc:AlternateContent xmlns:mc="http://schemas.openxmlformats.org/markup-compatibility/2006">
          <mc:Choice Requires="x14">
            <control shapeId="1119" r:id="rId97" name="Button 95">
              <controlPr locked="0" defaultSize="0" print="0" autoFill="0" autoPict="0" macro="[1]!Sheet1.deleteRow">
                <anchor moveWithCells="1" sizeWithCells="1">
                  <from>
                    <xdr:col>6</xdr:col>
                    <xdr:colOff>0</xdr:colOff>
                    <xdr:row>186</xdr:row>
                    <xdr:rowOff>0</xdr:rowOff>
                  </from>
                  <to>
                    <xdr:col>10</xdr:col>
                    <xdr:colOff>0</xdr:colOff>
                    <xdr:row>187</xdr:row>
                    <xdr:rowOff>0</xdr:rowOff>
                  </to>
                </anchor>
              </controlPr>
            </control>
          </mc:Choice>
        </mc:AlternateContent>
        <mc:AlternateContent xmlns:mc="http://schemas.openxmlformats.org/markup-compatibility/2006">
          <mc:Choice Requires="x14">
            <control shapeId="1120" r:id="rId98" name="Button 96">
              <controlPr locked="0" defaultSize="0" print="0" autoFill="0" autoPict="0" macro="[1]!Sheet1.deleteRow">
                <anchor moveWithCells="1" sizeWithCells="1">
                  <from>
                    <xdr:col>6</xdr:col>
                    <xdr:colOff>0</xdr:colOff>
                    <xdr:row>187</xdr:row>
                    <xdr:rowOff>0</xdr:rowOff>
                  </from>
                  <to>
                    <xdr:col>10</xdr:col>
                    <xdr:colOff>0</xdr:colOff>
                    <xdr:row>188</xdr:row>
                    <xdr:rowOff>0</xdr:rowOff>
                  </to>
                </anchor>
              </controlPr>
            </control>
          </mc:Choice>
        </mc:AlternateContent>
        <mc:AlternateContent xmlns:mc="http://schemas.openxmlformats.org/markup-compatibility/2006">
          <mc:Choice Requires="x14">
            <control shapeId="1121" r:id="rId99" name="Button 97">
              <controlPr locked="0" defaultSize="0" print="0" autoFill="0" autoPict="0" macro="[1]!Sheet1.deleteRow">
                <anchor moveWithCells="1" sizeWithCells="1">
                  <from>
                    <xdr:col>6</xdr:col>
                    <xdr:colOff>0</xdr:colOff>
                    <xdr:row>188</xdr:row>
                    <xdr:rowOff>0</xdr:rowOff>
                  </from>
                  <to>
                    <xdr:col>10</xdr:col>
                    <xdr:colOff>0</xdr:colOff>
                    <xdr:row>189</xdr:row>
                    <xdr:rowOff>0</xdr:rowOff>
                  </to>
                </anchor>
              </controlPr>
            </control>
          </mc:Choice>
        </mc:AlternateContent>
        <mc:AlternateContent xmlns:mc="http://schemas.openxmlformats.org/markup-compatibility/2006">
          <mc:Choice Requires="x14">
            <control shapeId="1122" r:id="rId100" name="Button 98">
              <controlPr locked="0" defaultSize="0" print="0" autoFill="0" autoPict="0" macro="[1]!Sheet1.deleteRow">
                <anchor moveWithCells="1" sizeWithCells="1">
                  <from>
                    <xdr:col>6</xdr:col>
                    <xdr:colOff>0</xdr:colOff>
                    <xdr:row>189</xdr:row>
                    <xdr:rowOff>0</xdr:rowOff>
                  </from>
                  <to>
                    <xdr:col>10</xdr:col>
                    <xdr:colOff>0</xdr:colOff>
                    <xdr:row>190</xdr:row>
                    <xdr:rowOff>0</xdr:rowOff>
                  </to>
                </anchor>
              </controlPr>
            </control>
          </mc:Choice>
        </mc:AlternateContent>
        <mc:AlternateContent xmlns:mc="http://schemas.openxmlformats.org/markup-compatibility/2006">
          <mc:Choice Requires="x14">
            <control shapeId="1123" r:id="rId101" name="Button 99">
              <controlPr locked="0" defaultSize="0" print="0" autoFill="0" autoPict="0" macro="[1]!Sheet1.deleteRow">
                <anchor moveWithCells="1" sizeWithCells="1">
                  <from>
                    <xdr:col>6</xdr:col>
                    <xdr:colOff>0</xdr:colOff>
                    <xdr:row>190</xdr:row>
                    <xdr:rowOff>0</xdr:rowOff>
                  </from>
                  <to>
                    <xdr:col>10</xdr:col>
                    <xdr:colOff>0</xdr:colOff>
                    <xdr:row>191</xdr:row>
                    <xdr:rowOff>0</xdr:rowOff>
                  </to>
                </anchor>
              </controlPr>
            </control>
          </mc:Choice>
        </mc:AlternateContent>
        <mc:AlternateContent xmlns:mc="http://schemas.openxmlformats.org/markup-compatibility/2006">
          <mc:Choice Requires="x14">
            <control shapeId="1124" r:id="rId102" name="Button 100">
              <controlPr locked="0" defaultSize="0" print="0" autoFill="0" autoPict="0" macro="[1]!Sheet1.deleteRow">
                <anchor moveWithCells="1" sizeWithCells="1">
                  <from>
                    <xdr:col>6</xdr:col>
                    <xdr:colOff>0</xdr:colOff>
                    <xdr:row>191</xdr:row>
                    <xdr:rowOff>0</xdr:rowOff>
                  </from>
                  <to>
                    <xdr:col>10</xdr:col>
                    <xdr:colOff>0</xdr:colOff>
                    <xdr:row>192</xdr:row>
                    <xdr:rowOff>0</xdr:rowOff>
                  </to>
                </anchor>
              </controlPr>
            </control>
          </mc:Choice>
        </mc:AlternateContent>
        <mc:AlternateContent xmlns:mc="http://schemas.openxmlformats.org/markup-compatibility/2006">
          <mc:Choice Requires="x14">
            <control shapeId="1125" r:id="rId103" name="Button 101">
              <controlPr locked="0" defaultSize="0" print="0" autoFill="0" autoPict="0" macro="[1]!Sheet1.deleteRow">
                <anchor moveWithCells="1" sizeWithCells="1">
                  <from>
                    <xdr:col>6</xdr:col>
                    <xdr:colOff>0</xdr:colOff>
                    <xdr:row>192</xdr:row>
                    <xdr:rowOff>0</xdr:rowOff>
                  </from>
                  <to>
                    <xdr:col>10</xdr:col>
                    <xdr:colOff>0</xdr:colOff>
                    <xdr:row>193</xdr:row>
                    <xdr:rowOff>0</xdr:rowOff>
                  </to>
                </anchor>
              </controlPr>
            </control>
          </mc:Choice>
        </mc:AlternateContent>
        <mc:AlternateContent xmlns:mc="http://schemas.openxmlformats.org/markup-compatibility/2006">
          <mc:Choice Requires="x14">
            <control shapeId="1126" r:id="rId104" name="Button 102">
              <controlPr locked="0" defaultSize="0" print="0" autoFill="0" autoPict="0" macro="[1]!Sheet1.deleteRow">
                <anchor moveWithCells="1" sizeWithCells="1">
                  <from>
                    <xdr:col>6</xdr:col>
                    <xdr:colOff>0</xdr:colOff>
                    <xdr:row>193</xdr:row>
                    <xdr:rowOff>0</xdr:rowOff>
                  </from>
                  <to>
                    <xdr:col>10</xdr:col>
                    <xdr:colOff>0</xdr:colOff>
                    <xdr:row>194</xdr:row>
                    <xdr:rowOff>0</xdr:rowOff>
                  </to>
                </anchor>
              </controlPr>
            </control>
          </mc:Choice>
        </mc:AlternateContent>
        <mc:AlternateContent xmlns:mc="http://schemas.openxmlformats.org/markup-compatibility/2006">
          <mc:Choice Requires="x14">
            <control shapeId="1127" r:id="rId105" name="Button 103">
              <controlPr locked="0" defaultSize="0" print="0" autoFill="0" autoPict="0" macro="[1]!Sheet1.deleteRow">
                <anchor moveWithCells="1" sizeWithCells="1">
                  <from>
                    <xdr:col>6</xdr:col>
                    <xdr:colOff>0</xdr:colOff>
                    <xdr:row>194</xdr:row>
                    <xdr:rowOff>0</xdr:rowOff>
                  </from>
                  <to>
                    <xdr:col>10</xdr:col>
                    <xdr:colOff>0</xdr:colOff>
                    <xdr:row>195</xdr:row>
                    <xdr:rowOff>0</xdr:rowOff>
                  </to>
                </anchor>
              </controlPr>
            </control>
          </mc:Choice>
        </mc:AlternateContent>
        <mc:AlternateContent xmlns:mc="http://schemas.openxmlformats.org/markup-compatibility/2006">
          <mc:Choice Requires="x14">
            <control shapeId="1128" r:id="rId106" name="Button 104">
              <controlPr locked="0" defaultSize="0" print="0" autoFill="0" autoPict="0" macro="[1]!Sheet1.deleteRow">
                <anchor moveWithCells="1" sizeWithCells="1">
                  <from>
                    <xdr:col>6</xdr:col>
                    <xdr:colOff>0</xdr:colOff>
                    <xdr:row>195</xdr:row>
                    <xdr:rowOff>0</xdr:rowOff>
                  </from>
                  <to>
                    <xdr:col>10</xdr:col>
                    <xdr:colOff>0</xdr:colOff>
                    <xdr:row>196</xdr:row>
                    <xdr:rowOff>0</xdr:rowOff>
                  </to>
                </anchor>
              </controlPr>
            </control>
          </mc:Choice>
        </mc:AlternateContent>
        <mc:AlternateContent xmlns:mc="http://schemas.openxmlformats.org/markup-compatibility/2006">
          <mc:Choice Requires="x14">
            <control shapeId="1129" r:id="rId107" name="Button 105">
              <controlPr locked="0" defaultSize="0" print="0" autoFill="0" autoPict="0" macro="[1]!Sheet1.deleteRow">
                <anchor moveWithCells="1" sizeWithCells="1">
                  <from>
                    <xdr:col>6</xdr:col>
                    <xdr:colOff>0</xdr:colOff>
                    <xdr:row>196</xdr:row>
                    <xdr:rowOff>0</xdr:rowOff>
                  </from>
                  <to>
                    <xdr:col>10</xdr:col>
                    <xdr:colOff>0</xdr:colOff>
                    <xdr:row>197</xdr:row>
                    <xdr:rowOff>0</xdr:rowOff>
                  </to>
                </anchor>
              </controlPr>
            </control>
          </mc:Choice>
        </mc:AlternateContent>
        <mc:AlternateContent xmlns:mc="http://schemas.openxmlformats.org/markup-compatibility/2006">
          <mc:Choice Requires="x14">
            <control shapeId="1130" r:id="rId108" name="Button 106">
              <controlPr locked="0" defaultSize="0" print="0" autoFill="0" autoPict="0" macro="[1]!Sheet1.deleteRow">
                <anchor moveWithCells="1" sizeWithCells="1">
                  <from>
                    <xdr:col>6</xdr:col>
                    <xdr:colOff>0</xdr:colOff>
                    <xdr:row>197</xdr:row>
                    <xdr:rowOff>0</xdr:rowOff>
                  </from>
                  <to>
                    <xdr:col>10</xdr:col>
                    <xdr:colOff>0</xdr:colOff>
                    <xdr:row>198</xdr:row>
                    <xdr:rowOff>0</xdr:rowOff>
                  </to>
                </anchor>
              </controlPr>
            </control>
          </mc:Choice>
        </mc:AlternateContent>
        <mc:AlternateContent xmlns:mc="http://schemas.openxmlformats.org/markup-compatibility/2006">
          <mc:Choice Requires="x14">
            <control shapeId="1131" r:id="rId109" name="Button 107">
              <controlPr locked="0" defaultSize="0" print="0" autoFill="0" autoPict="0" macro="[1]!Sheet1.deleteRow">
                <anchor moveWithCells="1" sizeWithCells="1">
                  <from>
                    <xdr:col>6</xdr:col>
                    <xdr:colOff>0</xdr:colOff>
                    <xdr:row>198</xdr:row>
                    <xdr:rowOff>0</xdr:rowOff>
                  </from>
                  <to>
                    <xdr:col>10</xdr:col>
                    <xdr:colOff>0</xdr:colOff>
                    <xdr:row>199</xdr:row>
                    <xdr:rowOff>0</xdr:rowOff>
                  </to>
                </anchor>
              </controlPr>
            </control>
          </mc:Choice>
        </mc:AlternateContent>
        <mc:AlternateContent xmlns:mc="http://schemas.openxmlformats.org/markup-compatibility/2006">
          <mc:Choice Requires="x14">
            <control shapeId="1132" r:id="rId110" name="Button 108">
              <controlPr locked="0" defaultSize="0" print="0" autoFill="0" autoPict="0" macro="[1]!Sheet1.deleteRow">
                <anchor moveWithCells="1" sizeWithCells="1">
                  <from>
                    <xdr:col>6</xdr:col>
                    <xdr:colOff>0</xdr:colOff>
                    <xdr:row>199</xdr:row>
                    <xdr:rowOff>0</xdr:rowOff>
                  </from>
                  <to>
                    <xdr:col>10</xdr:col>
                    <xdr:colOff>0</xdr:colOff>
                    <xdr:row>200</xdr:row>
                    <xdr:rowOff>0</xdr:rowOff>
                  </to>
                </anchor>
              </controlPr>
            </control>
          </mc:Choice>
        </mc:AlternateContent>
        <mc:AlternateContent xmlns:mc="http://schemas.openxmlformats.org/markup-compatibility/2006">
          <mc:Choice Requires="x14">
            <control shapeId="1133" r:id="rId111" name="Button 109">
              <controlPr locked="0" defaultSize="0" print="0" autoFill="0" autoPict="0" macro="[1]!Sheet1.deleteRow">
                <anchor moveWithCells="1" sizeWithCells="1">
                  <from>
                    <xdr:col>6</xdr:col>
                    <xdr:colOff>0</xdr:colOff>
                    <xdr:row>200</xdr:row>
                    <xdr:rowOff>0</xdr:rowOff>
                  </from>
                  <to>
                    <xdr:col>10</xdr:col>
                    <xdr:colOff>0</xdr:colOff>
                    <xdr:row>201</xdr:row>
                    <xdr:rowOff>0</xdr:rowOff>
                  </to>
                </anchor>
              </controlPr>
            </control>
          </mc:Choice>
        </mc:AlternateContent>
        <mc:AlternateContent xmlns:mc="http://schemas.openxmlformats.org/markup-compatibility/2006">
          <mc:Choice Requires="x14">
            <control shapeId="1134" r:id="rId112" name="Button 110">
              <controlPr locked="0" defaultSize="0" print="0" autoFill="0" autoPict="0" macro="[1]!Sheet1.deleteRow">
                <anchor moveWithCells="1" sizeWithCells="1">
                  <from>
                    <xdr:col>6</xdr:col>
                    <xdr:colOff>0</xdr:colOff>
                    <xdr:row>201</xdr:row>
                    <xdr:rowOff>0</xdr:rowOff>
                  </from>
                  <to>
                    <xdr:col>10</xdr:col>
                    <xdr:colOff>0</xdr:colOff>
                    <xdr:row>202</xdr:row>
                    <xdr:rowOff>0</xdr:rowOff>
                  </to>
                </anchor>
              </controlPr>
            </control>
          </mc:Choice>
        </mc:AlternateContent>
        <mc:AlternateContent xmlns:mc="http://schemas.openxmlformats.org/markup-compatibility/2006">
          <mc:Choice Requires="x14">
            <control shapeId="1135" r:id="rId113" name="Button 111">
              <controlPr locked="0" defaultSize="0" print="0" autoFill="0" autoPict="0" macro="[1]!Sheet1.deleteRow">
                <anchor moveWithCells="1" sizeWithCells="1">
                  <from>
                    <xdr:col>6</xdr:col>
                    <xdr:colOff>0</xdr:colOff>
                    <xdr:row>202</xdr:row>
                    <xdr:rowOff>0</xdr:rowOff>
                  </from>
                  <to>
                    <xdr:col>10</xdr:col>
                    <xdr:colOff>0</xdr:colOff>
                    <xdr:row>203</xdr:row>
                    <xdr:rowOff>0</xdr:rowOff>
                  </to>
                </anchor>
              </controlPr>
            </control>
          </mc:Choice>
        </mc:AlternateContent>
        <mc:AlternateContent xmlns:mc="http://schemas.openxmlformats.org/markup-compatibility/2006">
          <mc:Choice Requires="x14">
            <control shapeId="1136" r:id="rId114" name="Button 112">
              <controlPr locked="0" defaultSize="0" print="0" autoFill="0" autoPict="0" macro="[1]!Sheet1.deleteRow">
                <anchor moveWithCells="1" sizeWithCells="1">
                  <from>
                    <xdr:col>6</xdr:col>
                    <xdr:colOff>0</xdr:colOff>
                    <xdr:row>203</xdr:row>
                    <xdr:rowOff>0</xdr:rowOff>
                  </from>
                  <to>
                    <xdr:col>10</xdr:col>
                    <xdr:colOff>0</xdr:colOff>
                    <xdr:row>204</xdr:row>
                    <xdr:rowOff>0</xdr:rowOff>
                  </to>
                </anchor>
              </controlPr>
            </control>
          </mc:Choice>
        </mc:AlternateContent>
        <mc:AlternateContent xmlns:mc="http://schemas.openxmlformats.org/markup-compatibility/2006">
          <mc:Choice Requires="x14">
            <control shapeId="1137" r:id="rId115" name="Button 113">
              <controlPr locked="0" defaultSize="0" print="0" autoFill="0" autoPict="0" macro="[1]!Sheet1.deleteRow">
                <anchor moveWithCells="1" sizeWithCells="1">
                  <from>
                    <xdr:col>6</xdr:col>
                    <xdr:colOff>0</xdr:colOff>
                    <xdr:row>204</xdr:row>
                    <xdr:rowOff>0</xdr:rowOff>
                  </from>
                  <to>
                    <xdr:col>10</xdr:col>
                    <xdr:colOff>0</xdr:colOff>
                    <xdr:row>205</xdr:row>
                    <xdr:rowOff>0</xdr:rowOff>
                  </to>
                </anchor>
              </controlPr>
            </control>
          </mc:Choice>
        </mc:AlternateContent>
        <mc:AlternateContent xmlns:mc="http://schemas.openxmlformats.org/markup-compatibility/2006">
          <mc:Choice Requires="x14">
            <control shapeId="1138" r:id="rId116" name="Button 114">
              <controlPr locked="0" defaultSize="0" print="0" autoFill="0" autoPict="0" macro="[1]!Sheet1.deleteRow">
                <anchor moveWithCells="1" sizeWithCells="1">
                  <from>
                    <xdr:col>6</xdr:col>
                    <xdr:colOff>0</xdr:colOff>
                    <xdr:row>205</xdr:row>
                    <xdr:rowOff>0</xdr:rowOff>
                  </from>
                  <to>
                    <xdr:col>10</xdr:col>
                    <xdr:colOff>0</xdr:colOff>
                    <xdr:row>206</xdr:row>
                    <xdr:rowOff>0</xdr:rowOff>
                  </to>
                </anchor>
              </controlPr>
            </control>
          </mc:Choice>
        </mc:AlternateContent>
        <mc:AlternateContent xmlns:mc="http://schemas.openxmlformats.org/markup-compatibility/2006">
          <mc:Choice Requires="x14">
            <control shapeId="1139" r:id="rId117" name="Button 115">
              <controlPr locked="0" defaultSize="0" print="0" autoFill="0" autoPict="0" macro="[1]!Sheet1.deleteRow">
                <anchor moveWithCells="1" sizeWithCells="1">
                  <from>
                    <xdr:col>6</xdr:col>
                    <xdr:colOff>0</xdr:colOff>
                    <xdr:row>206</xdr:row>
                    <xdr:rowOff>0</xdr:rowOff>
                  </from>
                  <to>
                    <xdr:col>10</xdr:col>
                    <xdr:colOff>0</xdr:colOff>
                    <xdr:row>207</xdr:row>
                    <xdr:rowOff>0</xdr:rowOff>
                  </to>
                </anchor>
              </controlPr>
            </control>
          </mc:Choice>
        </mc:AlternateContent>
        <mc:AlternateContent xmlns:mc="http://schemas.openxmlformats.org/markup-compatibility/2006">
          <mc:Choice Requires="x14">
            <control shapeId="1140" r:id="rId118" name="Button 116">
              <controlPr locked="0" defaultSize="0" print="0" autoFill="0" autoPict="0" macro="[1]!Sheet1.deleteRow">
                <anchor moveWithCells="1" sizeWithCells="1">
                  <from>
                    <xdr:col>6</xdr:col>
                    <xdr:colOff>0</xdr:colOff>
                    <xdr:row>207</xdr:row>
                    <xdr:rowOff>0</xdr:rowOff>
                  </from>
                  <to>
                    <xdr:col>10</xdr:col>
                    <xdr:colOff>0</xdr:colOff>
                    <xdr:row>208</xdr:row>
                    <xdr:rowOff>0</xdr:rowOff>
                  </to>
                </anchor>
              </controlPr>
            </control>
          </mc:Choice>
        </mc:AlternateContent>
        <mc:AlternateContent xmlns:mc="http://schemas.openxmlformats.org/markup-compatibility/2006">
          <mc:Choice Requires="x14">
            <control shapeId="1141" r:id="rId119" name="Button 117">
              <controlPr locked="0" defaultSize="0" print="0" autoFill="0" autoPict="0" macro="[1]!Sheet1.deleteRow">
                <anchor moveWithCells="1" sizeWithCells="1">
                  <from>
                    <xdr:col>6</xdr:col>
                    <xdr:colOff>0</xdr:colOff>
                    <xdr:row>208</xdr:row>
                    <xdr:rowOff>0</xdr:rowOff>
                  </from>
                  <to>
                    <xdr:col>10</xdr:col>
                    <xdr:colOff>0</xdr:colOff>
                    <xdr:row>209</xdr:row>
                    <xdr:rowOff>0</xdr:rowOff>
                  </to>
                </anchor>
              </controlPr>
            </control>
          </mc:Choice>
        </mc:AlternateContent>
        <mc:AlternateContent xmlns:mc="http://schemas.openxmlformats.org/markup-compatibility/2006">
          <mc:Choice Requires="x14">
            <control shapeId="1142" r:id="rId120" name="Button 118">
              <controlPr locked="0" defaultSize="0" print="0" autoFill="0" autoPict="0" macro="[1]!Sheet1.deleteRow">
                <anchor moveWithCells="1" sizeWithCells="1">
                  <from>
                    <xdr:col>6</xdr:col>
                    <xdr:colOff>0</xdr:colOff>
                    <xdr:row>209</xdr:row>
                    <xdr:rowOff>0</xdr:rowOff>
                  </from>
                  <to>
                    <xdr:col>10</xdr:col>
                    <xdr:colOff>0</xdr:colOff>
                    <xdr:row>210</xdr:row>
                    <xdr:rowOff>0</xdr:rowOff>
                  </to>
                </anchor>
              </controlPr>
            </control>
          </mc:Choice>
        </mc:AlternateContent>
        <mc:AlternateContent xmlns:mc="http://schemas.openxmlformats.org/markup-compatibility/2006">
          <mc:Choice Requires="x14">
            <control shapeId="1143" r:id="rId121" name="Button 119">
              <controlPr locked="0" defaultSize="0" print="0" autoFill="0" autoPict="0" macro="[1]!Sheet1.deleteRow">
                <anchor moveWithCells="1" sizeWithCells="1">
                  <from>
                    <xdr:col>6</xdr:col>
                    <xdr:colOff>0</xdr:colOff>
                    <xdr:row>210</xdr:row>
                    <xdr:rowOff>0</xdr:rowOff>
                  </from>
                  <to>
                    <xdr:col>10</xdr:col>
                    <xdr:colOff>0</xdr:colOff>
                    <xdr:row>211</xdr:row>
                    <xdr:rowOff>0</xdr:rowOff>
                  </to>
                </anchor>
              </controlPr>
            </control>
          </mc:Choice>
        </mc:AlternateContent>
        <mc:AlternateContent xmlns:mc="http://schemas.openxmlformats.org/markup-compatibility/2006">
          <mc:Choice Requires="x14">
            <control shapeId="1144" r:id="rId122" name="Button 120">
              <controlPr locked="0" defaultSize="0" print="0" autoFill="0" autoPict="0" macro="[1]!Sheet1.deleteRow">
                <anchor moveWithCells="1" sizeWithCells="1">
                  <from>
                    <xdr:col>6</xdr:col>
                    <xdr:colOff>0</xdr:colOff>
                    <xdr:row>211</xdr:row>
                    <xdr:rowOff>0</xdr:rowOff>
                  </from>
                  <to>
                    <xdr:col>10</xdr:col>
                    <xdr:colOff>0</xdr:colOff>
                    <xdr:row>212</xdr:row>
                    <xdr:rowOff>0</xdr:rowOff>
                  </to>
                </anchor>
              </controlPr>
            </control>
          </mc:Choice>
        </mc:AlternateContent>
        <mc:AlternateContent xmlns:mc="http://schemas.openxmlformats.org/markup-compatibility/2006">
          <mc:Choice Requires="x14">
            <control shapeId="1145" r:id="rId123" name="Button 121">
              <controlPr locked="0" defaultSize="0" print="0" autoFill="0" autoPict="0" macro="[1]!Sheet1.deleteRow">
                <anchor moveWithCells="1" sizeWithCells="1">
                  <from>
                    <xdr:col>6</xdr:col>
                    <xdr:colOff>0</xdr:colOff>
                    <xdr:row>212</xdr:row>
                    <xdr:rowOff>0</xdr:rowOff>
                  </from>
                  <to>
                    <xdr:col>10</xdr:col>
                    <xdr:colOff>0</xdr:colOff>
                    <xdr:row>213</xdr:row>
                    <xdr:rowOff>0</xdr:rowOff>
                  </to>
                </anchor>
              </controlPr>
            </control>
          </mc:Choice>
        </mc:AlternateContent>
        <mc:AlternateContent xmlns:mc="http://schemas.openxmlformats.org/markup-compatibility/2006">
          <mc:Choice Requires="x14">
            <control shapeId="1146" r:id="rId124" name="Button 122">
              <controlPr locked="0" defaultSize="0" print="0" autoFill="0" autoPict="0" macro="[1]!Sheet1.deleteRow">
                <anchor moveWithCells="1" sizeWithCells="1">
                  <from>
                    <xdr:col>6</xdr:col>
                    <xdr:colOff>0</xdr:colOff>
                    <xdr:row>213</xdr:row>
                    <xdr:rowOff>0</xdr:rowOff>
                  </from>
                  <to>
                    <xdr:col>10</xdr:col>
                    <xdr:colOff>0</xdr:colOff>
                    <xdr:row>214</xdr:row>
                    <xdr:rowOff>0</xdr:rowOff>
                  </to>
                </anchor>
              </controlPr>
            </control>
          </mc:Choice>
        </mc:AlternateContent>
        <mc:AlternateContent xmlns:mc="http://schemas.openxmlformats.org/markup-compatibility/2006">
          <mc:Choice Requires="x14">
            <control shapeId="1147" r:id="rId125" name="Button 123">
              <controlPr locked="0" defaultSize="0" print="0" autoFill="0" autoPict="0" macro="[1]!Sheet1.deleteRow">
                <anchor moveWithCells="1" sizeWithCells="1">
                  <from>
                    <xdr:col>6</xdr:col>
                    <xdr:colOff>0</xdr:colOff>
                    <xdr:row>214</xdr:row>
                    <xdr:rowOff>0</xdr:rowOff>
                  </from>
                  <to>
                    <xdr:col>10</xdr:col>
                    <xdr:colOff>0</xdr:colOff>
                    <xdr:row>215</xdr:row>
                    <xdr:rowOff>0</xdr:rowOff>
                  </to>
                </anchor>
              </controlPr>
            </control>
          </mc:Choice>
        </mc:AlternateContent>
        <mc:AlternateContent xmlns:mc="http://schemas.openxmlformats.org/markup-compatibility/2006">
          <mc:Choice Requires="x14">
            <control shapeId="1148" r:id="rId126" name="Button 124">
              <controlPr locked="0" defaultSize="0" print="0" autoFill="0" autoPict="0" macro="[1]!Sheet1.deleteRow">
                <anchor moveWithCells="1" sizeWithCells="1">
                  <from>
                    <xdr:col>6</xdr:col>
                    <xdr:colOff>0</xdr:colOff>
                    <xdr:row>215</xdr:row>
                    <xdr:rowOff>0</xdr:rowOff>
                  </from>
                  <to>
                    <xdr:col>10</xdr:col>
                    <xdr:colOff>0</xdr:colOff>
                    <xdr:row>216</xdr:row>
                    <xdr:rowOff>0</xdr:rowOff>
                  </to>
                </anchor>
              </controlPr>
            </control>
          </mc:Choice>
        </mc:AlternateContent>
        <mc:AlternateContent xmlns:mc="http://schemas.openxmlformats.org/markup-compatibility/2006">
          <mc:Choice Requires="x14">
            <control shapeId="1149" r:id="rId127" name="Button 125">
              <controlPr locked="0" defaultSize="0" print="0" autoFill="0" autoPict="0" macro="[1]!Sheet1.deleteRow">
                <anchor moveWithCells="1" sizeWithCells="1">
                  <from>
                    <xdr:col>6</xdr:col>
                    <xdr:colOff>0</xdr:colOff>
                    <xdr:row>216</xdr:row>
                    <xdr:rowOff>0</xdr:rowOff>
                  </from>
                  <to>
                    <xdr:col>10</xdr:col>
                    <xdr:colOff>0</xdr:colOff>
                    <xdr:row>217</xdr:row>
                    <xdr:rowOff>0</xdr:rowOff>
                  </to>
                </anchor>
              </controlPr>
            </control>
          </mc:Choice>
        </mc:AlternateContent>
        <mc:AlternateContent xmlns:mc="http://schemas.openxmlformats.org/markup-compatibility/2006">
          <mc:Choice Requires="x14">
            <control shapeId="1150" r:id="rId128" name="Button 126">
              <controlPr locked="0" defaultSize="0" print="0" autoFill="0" autoPict="0" macro="[1]!Sheet1.deleteRow">
                <anchor moveWithCells="1" sizeWithCells="1">
                  <from>
                    <xdr:col>6</xdr:col>
                    <xdr:colOff>0</xdr:colOff>
                    <xdr:row>217</xdr:row>
                    <xdr:rowOff>0</xdr:rowOff>
                  </from>
                  <to>
                    <xdr:col>10</xdr:col>
                    <xdr:colOff>0</xdr:colOff>
                    <xdr:row>218</xdr:row>
                    <xdr:rowOff>0</xdr:rowOff>
                  </to>
                </anchor>
              </controlPr>
            </control>
          </mc:Choice>
        </mc:AlternateContent>
        <mc:AlternateContent xmlns:mc="http://schemas.openxmlformats.org/markup-compatibility/2006">
          <mc:Choice Requires="x14">
            <control shapeId="1151" r:id="rId129" name="Button 127">
              <controlPr locked="0" defaultSize="0" print="0" autoFill="0" autoPict="0" macro="[1]!Sheet1.deleteRow">
                <anchor moveWithCells="1" sizeWithCells="1">
                  <from>
                    <xdr:col>6</xdr:col>
                    <xdr:colOff>0</xdr:colOff>
                    <xdr:row>218</xdr:row>
                    <xdr:rowOff>0</xdr:rowOff>
                  </from>
                  <to>
                    <xdr:col>10</xdr:col>
                    <xdr:colOff>0</xdr:colOff>
                    <xdr:row>219</xdr:row>
                    <xdr:rowOff>0</xdr:rowOff>
                  </to>
                </anchor>
              </controlPr>
            </control>
          </mc:Choice>
        </mc:AlternateContent>
        <mc:AlternateContent xmlns:mc="http://schemas.openxmlformats.org/markup-compatibility/2006">
          <mc:Choice Requires="x14">
            <control shapeId="1152" r:id="rId130" name="Button 128">
              <controlPr locked="0" defaultSize="0" print="0" autoFill="0" autoPict="0" macro="[1]!Sheet1.deleteRow">
                <anchor moveWithCells="1" sizeWithCells="1">
                  <from>
                    <xdr:col>6</xdr:col>
                    <xdr:colOff>0</xdr:colOff>
                    <xdr:row>219</xdr:row>
                    <xdr:rowOff>0</xdr:rowOff>
                  </from>
                  <to>
                    <xdr:col>10</xdr:col>
                    <xdr:colOff>0</xdr:colOff>
                    <xdr:row>220</xdr:row>
                    <xdr:rowOff>0</xdr:rowOff>
                  </to>
                </anchor>
              </controlPr>
            </control>
          </mc:Choice>
        </mc:AlternateContent>
        <mc:AlternateContent xmlns:mc="http://schemas.openxmlformats.org/markup-compatibility/2006">
          <mc:Choice Requires="x14">
            <control shapeId="1153" r:id="rId131" name="Button 129">
              <controlPr locked="0" defaultSize="0" print="0" autoFill="0" autoPict="0" macro="[1]!Sheet1.deleteRow">
                <anchor moveWithCells="1" sizeWithCells="1">
                  <from>
                    <xdr:col>6</xdr:col>
                    <xdr:colOff>0</xdr:colOff>
                    <xdr:row>220</xdr:row>
                    <xdr:rowOff>0</xdr:rowOff>
                  </from>
                  <to>
                    <xdr:col>10</xdr:col>
                    <xdr:colOff>0</xdr:colOff>
                    <xdr:row>221</xdr:row>
                    <xdr:rowOff>0</xdr:rowOff>
                  </to>
                </anchor>
              </controlPr>
            </control>
          </mc:Choice>
        </mc:AlternateContent>
        <mc:AlternateContent xmlns:mc="http://schemas.openxmlformats.org/markup-compatibility/2006">
          <mc:Choice Requires="x14">
            <control shapeId="1154" r:id="rId132" name="Button 130">
              <controlPr locked="0" defaultSize="0" print="0" autoFill="0" autoPict="0" macro="[1]!Sheet1.deleteRow">
                <anchor moveWithCells="1" sizeWithCells="1">
                  <from>
                    <xdr:col>6</xdr:col>
                    <xdr:colOff>0</xdr:colOff>
                    <xdr:row>221</xdr:row>
                    <xdr:rowOff>0</xdr:rowOff>
                  </from>
                  <to>
                    <xdr:col>10</xdr:col>
                    <xdr:colOff>0</xdr:colOff>
                    <xdr:row>222</xdr:row>
                    <xdr:rowOff>0</xdr:rowOff>
                  </to>
                </anchor>
              </controlPr>
            </control>
          </mc:Choice>
        </mc:AlternateContent>
        <mc:AlternateContent xmlns:mc="http://schemas.openxmlformats.org/markup-compatibility/2006">
          <mc:Choice Requires="x14">
            <control shapeId="1155" r:id="rId133" name="Button 131">
              <controlPr locked="0" defaultSize="0" print="0" autoFill="0" autoPict="0" macro="[1]!Sheet1.deleteRow">
                <anchor moveWithCells="1" sizeWithCells="1">
                  <from>
                    <xdr:col>6</xdr:col>
                    <xdr:colOff>0</xdr:colOff>
                    <xdr:row>222</xdr:row>
                    <xdr:rowOff>0</xdr:rowOff>
                  </from>
                  <to>
                    <xdr:col>10</xdr:col>
                    <xdr:colOff>0</xdr:colOff>
                    <xdr:row>223</xdr:row>
                    <xdr:rowOff>0</xdr:rowOff>
                  </to>
                </anchor>
              </controlPr>
            </control>
          </mc:Choice>
        </mc:AlternateContent>
        <mc:AlternateContent xmlns:mc="http://schemas.openxmlformats.org/markup-compatibility/2006">
          <mc:Choice Requires="x14">
            <control shapeId="1156" r:id="rId134" name="Button 132">
              <controlPr locked="0" defaultSize="0" print="0" autoFill="0" autoPict="0" macro="[1]!Sheet1.deleteRow">
                <anchor moveWithCells="1" sizeWithCells="1">
                  <from>
                    <xdr:col>6</xdr:col>
                    <xdr:colOff>0</xdr:colOff>
                    <xdr:row>223</xdr:row>
                    <xdr:rowOff>0</xdr:rowOff>
                  </from>
                  <to>
                    <xdr:col>10</xdr:col>
                    <xdr:colOff>0</xdr:colOff>
                    <xdr:row>224</xdr:row>
                    <xdr:rowOff>0</xdr:rowOff>
                  </to>
                </anchor>
              </controlPr>
            </control>
          </mc:Choice>
        </mc:AlternateContent>
        <mc:AlternateContent xmlns:mc="http://schemas.openxmlformats.org/markup-compatibility/2006">
          <mc:Choice Requires="x14">
            <control shapeId="1157" r:id="rId135" name="Button 133">
              <controlPr locked="0" defaultSize="0" print="0" autoFill="0" autoPict="0" macro="[1]!Sheet1.deleteRow">
                <anchor moveWithCells="1" sizeWithCells="1">
                  <from>
                    <xdr:col>6</xdr:col>
                    <xdr:colOff>0</xdr:colOff>
                    <xdr:row>224</xdr:row>
                    <xdr:rowOff>0</xdr:rowOff>
                  </from>
                  <to>
                    <xdr:col>10</xdr:col>
                    <xdr:colOff>0</xdr:colOff>
                    <xdr:row>225</xdr:row>
                    <xdr:rowOff>0</xdr:rowOff>
                  </to>
                </anchor>
              </controlPr>
            </control>
          </mc:Choice>
        </mc:AlternateContent>
        <mc:AlternateContent xmlns:mc="http://schemas.openxmlformats.org/markup-compatibility/2006">
          <mc:Choice Requires="x14">
            <control shapeId="1158" r:id="rId136" name="Button 134">
              <controlPr locked="0" defaultSize="0" print="0" autoFill="0" autoPict="0" macro="[1]!Sheet1.deleteRow">
                <anchor moveWithCells="1" sizeWithCells="1">
                  <from>
                    <xdr:col>6</xdr:col>
                    <xdr:colOff>0</xdr:colOff>
                    <xdr:row>225</xdr:row>
                    <xdr:rowOff>0</xdr:rowOff>
                  </from>
                  <to>
                    <xdr:col>10</xdr:col>
                    <xdr:colOff>0</xdr:colOff>
                    <xdr:row>226</xdr:row>
                    <xdr:rowOff>0</xdr:rowOff>
                  </to>
                </anchor>
              </controlPr>
            </control>
          </mc:Choice>
        </mc:AlternateContent>
        <mc:AlternateContent xmlns:mc="http://schemas.openxmlformats.org/markup-compatibility/2006">
          <mc:Choice Requires="x14">
            <control shapeId="1159" r:id="rId137" name="Button 135">
              <controlPr locked="0" defaultSize="0" print="0" autoFill="0" autoPict="0" macro="[1]!Sheet1.deleteRow">
                <anchor moveWithCells="1" sizeWithCells="1">
                  <from>
                    <xdr:col>6</xdr:col>
                    <xdr:colOff>0</xdr:colOff>
                    <xdr:row>226</xdr:row>
                    <xdr:rowOff>0</xdr:rowOff>
                  </from>
                  <to>
                    <xdr:col>10</xdr:col>
                    <xdr:colOff>0</xdr:colOff>
                    <xdr:row>227</xdr:row>
                    <xdr:rowOff>0</xdr:rowOff>
                  </to>
                </anchor>
              </controlPr>
            </control>
          </mc:Choice>
        </mc:AlternateContent>
        <mc:AlternateContent xmlns:mc="http://schemas.openxmlformats.org/markup-compatibility/2006">
          <mc:Choice Requires="x14">
            <control shapeId="1160" r:id="rId138" name="Button 136">
              <controlPr locked="0" defaultSize="0" print="0" autoFill="0" autoPict="0" macro="[1]!Sheet1.deleteRow">
                <anchor moveWithCells="1" sizeWithCells="1">
                  <from>
                    <xdr:col>6</xdr:col>
                    <xdr:colOff>0</xdr:colOff>
                    <xdr:row>227</xdr:row>
                    <xdr:rowOff>0</xdr:rowOff>
                  </from>
                  <to>
                    <xdr:col>10</xdr:col>
                    <xdr:colOff>0</xdr:colOff>
                    <xdr:row>228</xdr:row>
                    <xdr:rowOff>0</xdr:rowOff>
                  </to>
                </anchor>
              </controlPr>
            </control>
          </mc:Choice>
        </mc:AlternateContent>
        <mc:AlternateContent xmlns:mc="http://schemas.openxmlformats.org/markup-compatibility/2006">
          <mc:Choice Requires="x14">
            <control shapeId="1161" r:id="rId139" name="Button 137">
              <controlPr locked="0" defaultSize="0" print="0" autoFill="0" autoPict="0" macro="[1]!Sheet1.deleteRow">
                <anchor moveWithCells="1" sizeWithCells="1">
                  <from>
                    <xdr:col>6</xdr:col>
                    <xdr:colOff>0</xdr:colOff>
                    <xdr:row>228</xdr:row>
                    <xdr:rowOff>0</xdr:rowOff>
                  </from>
                  <to>
                    <xdr:col>10</xdr:col>
                    <xdr:colOff>0</xdr:colOff>
                    <xdr:row>229</xdr:row>
                    <xdr:rowOff>0</xdr:rowOff>
                  </to>
                </anchor>
              </controlPr>
            </control>
          </mc:Choice>
        </mc:AlternateContent>
        <mc:AlternateContent xmlns:mc="http://schemas.openxmlformats.org/markup-compatibility/2006">
          <mc:Choice Requires="x14">
            <control shapeId="1162" r:id="rId140" name="Button 138">
              <controlPr locked="0" defaultSize="0" print="0" autoFill="0" autoPict="0" macro="[1]!Sheet1.InsertNewTableRow">
                <anchor moveWithCells="1" sizeWithCells="1">
                  <from>
                    <xdr:col>6</xdr:col>
                    <xdr:colOff>0</xdr:colOff>
                    <xdr:row>238</xdr:row>
                    <xdr:rowOff>0</xdr:rowOff>
                  </from>
                  <to>
                    <xdr:col>10</xdr:col>
                    <xdr:colOff>0</xdr:colOff>
                    <xdr:row>239</xdr:row>
                    <xdr:rowOff>0</xdr:rowOff>
                  </to>
                </anchor>
              </controlPr>
            </control>
          </mc:Choice>
        </mc:AlternateContent>
        <mc:AlternateContent xmlns:mc="http://schemas.openxmlformats.org/markup-compatibility/2006">
          <mc:Choice Requires="x14">
            <control shapeId="1163" r:id="rId141" name="Button 139">
              <controlPr locked="0" defaultSize="0" print="0" autoFill="0" autoPict="0" macro="[1]!Sheet1.deleteRow">
                <anchor moveWithCells="1" sizeWithCells="1">
                  <from>
                    <xdr:col>6</xdr:col>
                    <xdr:colOff>0</xdr:colOff>
                    <xdr:row>239</xdr:row>
                    <xdr:rowOff>0</xdr:rowOff>
                  </from>
                  <to>
                    <xdr:col>10</xdr:col>
                    <xdr:colOff>0</xdr:colOff>
                    <xdr:row>240</xdr:row>
                    <xdr:rowOff>0</xdr:rowOff>
                  </to>
                </anchor>
              </controlPr>
            </control>
          </mc:Choice>
        </mc:AlternateContent>
        <mc:AlternateContent xmlns:mc="http://schemas.openxmlformats.org/markup-compatibility/2006">
          <mc:Choice Requires="x14">
            <control shapeId="1164" r:id="rId142" name="Button 140">
              <controlPr locked="0" defaultSize="0" print="0" autoFill="0" autoPict="0" macro="[1]!Sheet1.deleteProcedure">
                <anchor moveWithCells="1" sizeWithCells="1">
                  <from>
                    <xdr:col>6</xdr:col>
                    <xdr:colOff>0</xdr:colOff>
                    <xdr:row>231</xdr:row>
                    <xdr:rowOff>0</xdr:rowOff>
                  </from>
                  <to>
                    <xdr:col>10</xdr:col>
                    <xdr:colOff>0</xdr:colOff>
                    <xdr:row>232</xdr:row>
                    <xdr:rowOff>0</xdr:rowOff>
                  </to>
                </anchor>
              </controlPr>
            </control>
          </mc:Choice>
        </mc:AlternateContent>
        <mc:AlternateContent xmlns:mc="http://schemas.openxmlformats.org/markup-compatibility/2006">
          <mc:Choice Requires="x14">
            <control shapeId="1165" r:id="rId143" name="Button 141">
              <controlPr locked="0" defaultSize="0" print="0" autoFill="0" autoPict="0" macro="[1]!Sheet1.deleteRow">
                <anchor moveWithCells="1" sizeWithCells="1">
                  <from>
                    <xdr:col>6</xdr:col>
                    <xdr:colOff>0</xdr:colOff>
                    <xdr:row>240</xdr:row>
                    <xdr:rowOff>0</xdr:rowOff>
                  </from>
                  <to>
                    <xdr:col>10</xdr:col>
                    <xdr:colOff>0</xdr:colOff>
                    <xdr:row>241</xdr:row>
                    <xdr:rowOff>0</xdr:rowOff>
                  </to>
                </anchor>
              </controlPr>
            </control>
          </mc:Choice>
        </mc:AlternateContent>
        <mc:AlternateContent xmlns:mc="http://schemas.openxmlformats.org/markup-compatibility/2006">
          <mc:Choice Requires="x14">
            <control shapeId="1166" r:id="rId144" name="Button 142">
              <controlPr locked="0" defaultSize="0" print="0" autoFill="0" autoPict="0" macro="[1]!Sheet1.deleteRow">
                <anchor moveWithCells="1" sizeWithCells="1">
                  <from>
                    <xdr:col>6</xdr:col>
                    <xdr:colOff>0</xdr:colOff>
                    <xdr:row>241</xdr:row>
                    <xdr:rowOff>0</xdr:rowOff>
                  </from>
                  <to>
                    <xdr:col>10</xdr:col>
                    <xdr:colOff>0</xdr:colOff>
                    <xdr:row>242</xdr:row>
                    <xdr:rowOff>0</xdr:rowOff>
                  </to>
                </anchor>
              </controlPr>
            </control>
          </mc:Choice>
        </mc:AlternateContent>
        <mc:AlternateContent xmlns:mc="http://schemas.openxmlformats.org/markup-compatibility/2006">
          <mc:Choice Requires="x14">
            <control shapeId="1167" r:id="rId145" name="Button 143">
              <controlPr locked="0" defaultSize="0" print="0" autoFill="0" autoPict="0" macro="[1]!Sheet1.deleteRow">
                <anchor moveWithCells="1" sizeWithCells="1">
                  <from>
                    <xdr:col>6</xdr:col>
                    <xdr:colOff>0</xdr:colOff>
                    <xdr:row>242</xdr:row>
                    <xdr:rowOff>0</xdr:rowOff>
                  </from>
                  <to>
                    <xdr:col>10</xdr:col>
                    <xdr:colOff>0</xdr:colOff>
                    <xdr:row>243</xdr:row>
                    <xdr:rowOff>0</xdr:rowOff>
                  </to>
                </anchor>
              </controlPr>
            </control>
          </mc:Choice>
        </mc:AlternateContent>
        <mc:AlternateContent xmlns:mc="http://schemas.openxmlformats.org/markup-compatibility/2006">
          <mc:Choice Requires="x14">
            <control shapeId="1168" r:id="rId146" name="Button 144">
              <controlPr locked="0" defaultSize="0" print="0" autoFill="0" autoPict="0" macro="[1]!Sheet1.deleteRow">
                <anchor moveWithCells="1" sizeWithCells="1">
                  <from>
                    <xdr:col>6</xdr:col>
                    <xdr:colOff>0</xdr:colOff>
                    <xdr:row>243</xdr:row>
                    <xdr:rowOff>0</xdr:rowOff>
                  </from>
                  <to>
                    <xdr:col>10</xdr:col>
                    <xdr:colOff>0</xdr:colOff>
                    <xdr:row>244</xdr:row>
                    <xdr:rowOff>0</xdr:rowOff>
                  </to>
                </anchor>
              </controlPr>
            </control>
          </mc:Choice>
        </mc:AlternateContent>
        <mc:AlternateContent xmlns:mc="http://schemas.openxmlformats.org/markup-compatibility/2006">
          <mc:Choice Requires="x14">
            <control shapeId="1169" r:id="rId147" name="Button 145">
              <controlPr locked="0" defaultSize="0" print="0" autoFill="0" autoPict="0" macro="[1]!Sheet1.deleteRow">
                <anchor moveWithCells="1" sizeWithCells="1">
                  <from>
                    <xdr:col>6</xdr:col>
                    <xdr:colOff>0</xdr:colOff>
                    <xdr:row>244</xdr:row>
                    <xdr:rowOff>0</xdr:rowOff>
                  </from>
                  <to>
                    <xdr:col>10</xdr:col>
                    <xdr:colOff>0</xdr:colOff>
                    <xdr:row>245</xdr:row>
                    <xdr:rowOff>0</xdr:rowOff>
                  </to>
                </anchor>
              </controlPr>
            </control>
          </mc:Choice>
        </mc:AlternateContent>
        <mc:AlternateContent xmlns:mc="http://schemas.openxmlformats.org/markup-compatibility/2006">
          <mc:Choice Requires="x14">
            <control shapeId="1170" r:id="rId148" name="Button 146">
              <controlPr locked="0" defaultSize="0" print="0" autoFill="0" autoPict="0" macro="[1]!Sheet1.deleteRow">
                <anchor moveWithCells="1" sizeWithCells="1">
                  <from>
                    <xdr:col>6</xdr:col>
                    <xdr:colOff>0</xdr:colOff>
                    <xdr:row>245</xdr:row>
                    <xdr:rowOff>0</xdr:rowOff>
                  </from>
                  <to>
                    <xdr:col>10</xdr:col>
                    <xdr:colOff>0</xdr:colOff>
                    <xdr:row>246</xdr:row>
                    <xdr:rowOff>0</xdr:rowOff>
                  </to>
                </anchor>
              </controlPr>
            </control>
          </mc:Choice>
        </mc:AlternateContent>
        <mc:AlternateContent xmlns:mc="http://schemas.openxmlformats.org/markup-compatibility/2006">
          <mc:Choice Requires="x14">
            <control shapeId="1171" r:id="rId149" name="Button 147">
              <controlPr locked="0" defaultSize="0" print="0" autoFill="0" autoPict="0" macro="[1]!Sheet1.deleteRow">
                <anchor moveWithCells="1" sizeWithCells="1">
                  <from>
                    <xdr:col>6</xdr:col>
                    <xdr:colOff>0</xdr:colOff>
                    <xdr:row>246</xdr:row>
                    <xdr:rowOff>0</xdr:rowOff>
                  </from>
                  <to>
                    <xdr:col>10</xdr:col>
                    <xdr:colOff>0</xdr:colOff>
                    <xdr:row>247</xdr:row>
                    <xdr:rowOff>0</xdr:rowOff>
                  </to>
                </anchor>
              </controlPr>
            </control>
          </mc:Choice>
        </mc:AlternateContent>
        <mc:AlternateContent xmlns:mc="http://schemas.openxmlformats.org/markup-compatibility/2006">
          <mc:Choice Requires="x14">
            <control shapeId="1172" r:id="rId150" name="Button 148">
              <controlPr locked="0" defaultSize="0" print="0" autoFill="0" autoPict="0" macro="[1]!Sheet1.deleteRow">
                <anchor moveWithCells="1" sizeWithCells="1">
                  <from>
                    <xdr:col>6</xdr:col>
                    <xdr:colOff>0</xdr:colOff>
                    <xdr:row>247</xdr:row>
                    <xdr:rowOff>0</xdr:rowOff>
                  </from>
                  <to>
                    <xdr:col>10</xdr:col>
                    <xdr:colOff>0</xdr:colOff>
                    <xdr:row>248</xdr:row>
                    <xdr:rowOff>0</xdr:rowOff>
                  </to>
                </anchor>
              </controlPr>
            </control>
          </mc:Choice>
        </mc:AlternateContent>
        <mc:AlternateContent xmlns:mc="http://schemas.openxmlformats.org/markup-compatibility/2006">
          <mc:Choice Requires="x14">
            <control shapeId="1173" r:id="rId151" name="Button 149">
              <controlPr locked="0" defaultSize="0" print="0" autoFill="0" autoPict="0" macro="[1]!Sheet1.deleteRow">
                <anchor moveWithCells="1" sizeWithCells="1">
                  <from>
                    <xdr:col>6</xdr:col>
                    <xdr:colOff>0</xdr:colOff>
                    <xdr:row>248</xdr:row>
                    <xdr:rowOff>0</xdr:rowOff>
                  </from>
                  <to>
                    <xdr:col>10</xdr:col>
                    <xdr:colOff>0</xdr:colOff>
                    <xdr:row>249</xdr:row>
                    <xdr:rowOff>0</xdr:rowOff>
                  </to>
                </anchor>
              </controlPr>
            </control>
          </mc:Choice>
        </mc:AlternateContent>
        <mc:AlternateContent xmlns:mc="http://schemas.openxmlformats.org/markup-compatibility/2006">
          <mc:Choice Requires="x14">
            <control shapeId="1174" r:id="rId152" name="Button 150">
              <controlPr locked="0" defaultSize="0" print="0" autoFill="0" autoPict="0" macro="[1]!Sheet1.deleteRow">
                <anchor moveWithCells="1" sizeWithCells="1">
                  <from>
                    <xdr:col>6</xdr:col>
                    <xdr:colOff>0</xdr:colOff>
                    <xdr:row>249</xdr:row>
                    <xdr:rowOff>0</xdr:rowOff>
                  </from>
                  <to>
                    <xdr:col>10</xdr:col>
                    <xdr:colOff>0</xdr:colOff>
                    <xdr:row>250</xdr:row>
                    <xdr:rowOff>0</xdr:rowOff>
                  </to>
                </anchor>
              </controlPr>
            </control>
          </mc:Choice>
        </mc:AlternateContent>
        <mc:AlternateContent xmlns:mc="http://schemas.openxmlformats.org/markup-compatibility/2006">
          <mc:Choice Requires="x14">
            <control shapeId="1175" r:id="rId153" name="Button 151">
              <controlPr locked="0" defaultSize="0" print="0" autoFill="0" autoPict="0" macro="[1]!Sheet1.deleteRow">
                <anchor moveWithCells="1" sizeWithCells="1">
                  <from>
                    <xdr:col>6</xdr:col>
                    <xdr:colOff>0</xdr:colOff>
                    <xdr:row>250</xdr:row>
                    <xdr:rowOff>0</xdr:rowOff>
                  </from>
                  <to>
                    <xdr:col>10</xdr:col>
                    <xdr:colOff>0</xdr:colOff>
                    <xdr:row>251</xdr:row>
                    <xdr:rowOff>0</xdr:rowOff>
                  </to>
                </anchor>
              </controlPr>
            </control>
          </mc:Choice>
        </mc:AlternateContent>
        <mc:AlternateContent xmlns:mc="http://schemas.openxmlformats.org/markup-compatibility/2006">
          <mc:Choice Requires="x14">
            <control shapeId="1176" r:id="rId154" name="Button 152">
              <controlPr locked="0" defaultSize="0" print="0" autoFill="0" autoPict="0" macro="[1]!Sheet1.deleteRow">
                <anchor moveWithCells="1" sizeWithCells="1">
                  <from>
                    <xdr:col>6</xdr:col>
                    <xdr:colOff>0</xdr:colOff>
                    <xdr:row>251</xdr:row>
                    <xdr:rowOff>0</xdr:rowOff>
                  </from>
                  <to>
                    <xdr:col>10</xdr:col>
                    <xdr:colOff>0</xdr:colOff>
                    <xdr:row>252</xdr:row>
                    <xdr:rowOff>0</xdr:rowOff>
                  </to>
                </anchor>
              </controlPr>
            </control>
          </mc:Choice>
        </mc:AlternateContent>
        <mc:AlternateContent xmlns:mc="http://schemas.openxmlformats.org/markup-compatibility/2006">
          <mc:Choice Requires="x14">
            <control shapeId="1177" r:id="rId155" name="Button 153">
              <controlPr locked="0" defaultSize="0" print="0" autoFill="0" autoPict="0" macro="[1]!Sheet1.deleteRow">
                <anchor moveWithCells="1" sizeWithCells="1">
                  <from>
                    <xdr:col>6</xdr:col>
                    <xdr:colOff>0</xdr:colOff>
                    <xdr:row>252</xdr:row>
                    <xdr:rowOff>0</xdr:rowOff>
                  </from>
                  <to>
                    <xdr:col>10</xdr:col>
                    <xdr:colOff>0</xdr:colOff>
                    <xdr:row>253</xdr:row>
                    <xdr:rowOff>0</xdr:rowOff>
                  </to>
                </anchor>
              </controlPr>
            </control>
          </mc:Choice>
        </mc:AlternateContent>
        <mc:AlternateContent xmlns:mc="http://schemas.openxmlformats.org/markup-compatibility/2006">
          <mc:Choice Requires="x14">
            <control shapeId="1178" r:id="rId156" name="Button 154">
              <controlPr locked="0" defaultSize="0" print="0" autoFill="0" autoPict="0" macro="[1]!Sheet1.deleteRow">
                <anchor moveWithCells="1" sizeWithCells="1">
                  <from>
                    <xdr:col>6</xdr:col>
                    <xdr:colOff>0</xdr:colOff>
                    <xdr:row>253</xdr:row>
                    <xdr:rowOff>0</xdr:rowOff>
                  </from>
                  <to>
                    <xdr:col>10</xdr:col>
                    <xdr:colOff>0</xdr:colOff>
                    <xdr:row>254</xdr:row>
                    <xdr:rowOff>0</xdr:rowOff>
                  </to>
                </anchor>
              </controlPr>
            </control>
          </mc:Choice>
        </mc:AlternateContent>
        <mc:AlternateContent xmlns:mc="http://schemas.openxmlformats.org/markup-compatibility/2006">
          <mc:Choice Requires="x14">
            <control shapeId="1179" r:id="rId157" name="Button 155">
              <controlPr locked="0" defaultSize="0" print="0" autoFill="0" autoPict="0" macro="[1]!Sheet1.deleteRow">
                <anchor moveWithCells="1" sizeWithCells="1">
                  <from>
                    <xdr:col>6</xdr:col>
                    <xdr:colOff>0</xdr:colOff>
                    <xdr:row>254</xdr:row>
                    <xdr:rowOff>0</xdr:rowOff>
                  </from>
                  <to>
                    <xdr:col>10</xdr:col>
                    <xdr:colOff>0</xdr:colOff>
                    <xdr:row>255</xdr:row>
                    <xdr:rowOff>0</xdr:rowOff>
                  </to>
                </anchor>
              </controlPr>
            </control>
          </mc:Choice>
        </mc:AlternateContent>
        <mc:AlternateContent xmlns:mc="http://schemas.openxmlformats.org/markup-compatibility/2006">
          <mc:Choice Requires="x14">
            <control shapeId="1180" r:id="rId158" name="Button 156">
              <controlPr locked="0" defaultSize="0" print="0" autoFill="0" autoPict="0" macro="[1]!Sheet1.deleteRow">
                <anchor moveWithCells="1" sizeWithCells="1">
                  <from>
                    <xdr:col>6</xdr:col>
                    <xdr:colOff>0</xdr:colOff>
                    <xdr:row>255</xdr:row>
                    <xdr:rowOff>0</xdr:rowOff>
                  </from>
                  <to>
                    <xdr:col>10</xdr:col>
                    <xdr:colOff>0</xdr:colOff>
                    <xdr:row>256</xdr:row>
                    <xdr:rowOff>0</xdr:rowOff>
                  </to>
                </anchor>
              </controlPr>
            </control>
          </mc:Choice>
        </mc:AlternateContent>
        <mc:AlternateContent xmlns:mc="http://schemas.openxmlformats.org/markup-compatibility/2006">
          <mc:Choice Requires="x14">
            <control shapeId="1181" r:id="rId159" name="Button 157">
              <controlPr locked="0" defaultSize="0" print="0" autoFill="0" autoPict="0" macro="[1]!Sheet1.deleteRow">
                <anchor moveWithCells="1" sizeWithCells="1">
                  <from>
                    <xdr:col>6</xdr:col>
                    <xdr:colOff>0</xdr:colOff>
                    <xdr:row>256</xdr:row>
                    <xdr:rowOff>0</xdr:rowOff>
                  </from>
                  <to>
                    <xdr:col>10</xdr:col>
                    <xdr:colOff>0</xdr:colOff>
                    <xdr:row>257</xdr:row>
                    <xdr:rowOff>0</xdr:rowOff>
                  </to>
                </anchor>
              </controlPr>
            </control>
          </mc:Choice>
        </mc:AlternateContent>
        <mc:AlternateContent xmlns:mc="http://schemas.openxmlformats.org/markup-compatibility/2006">
          <mc:Choice Requires="x14">
            <control shapeId="1182" r:id="rId160" name="Button 158">
              <controlPr locked="0" defaultSize="0" print="0" autoFill="0" autoPict="0" macro="[1]!Sheet1.deleteRow">
                <anchor moveWithCells="1" sizeWithCells="1">
                  <from>
                    <xdr:col>6</xdr:col>
                    <xdr:colOff>0</xdr:colOff>
                    <xdr:row>257</xdr:row>
                    <xdr:rowOff>0</xdr:rowOff>
                  </from>
                  <to>
                    <xdr:col>10</xdr:col>
                    <xdr:colOff>0</xdr:colOff>
                    <xdr:row>258</xdr:row>
                    <xdr:rowOff>0</xdr:rowOff>
                  </to>
                </anchor>
              </controlPr>
            </control>
          </mc:Choice>
        </mc:AlternateContent>
        <mc:AlternateContent xmlns:mc="http://schemas.openxmlformats.org/markup-compatibility/2006">
          <mc:Choice Requires="x14">
            <control shapeId="1183" r:id="rId161" name="Button 159">
              <controlPr locked="0" defaultSize="0" print="0" autoFill="0" autoPict="0" macro="[1]!Sheet1.deleteRow">
                <anchor moveWithCells="1" sizeWithCells="1">
                  <from>
                    <xdr:col>6</xdr:col>
                    <xdr:colOff>0</xdr:colOff>
                    <xdr:row>258</xdr:row>
                    <xdr:rowOff>0</xdr:rowOff>
                  </from>
                  <to>
                    <xdr:col>10</xdr:col>
                    <xdr:colOff>0</xdr:colOff>
                    <xdr:row>259</xdr:row>
                    <xdr:rowOff>0</xdr:rowOff>
                  </to>
                </anchor>
              </controlPr>
            </control>
          </mc:Choice>
        </mc:AlternateContent>
        <mc:AlternateContent xmlns:mc="http://schemas.openxmlformats.org/markup-compatibility/2006">
          <mc:Choice Requires="x14">
            <control shapeId="1184" r:id="rId162" name="Button 160">
              <controlPr locked="0" defaultSize="0" print="0" autoFill="0" autoPict="0" macro="[1]!Sheet1.deleteRow">
                <anchor moveWithCells="1" sizeWithCells="1">
                  <from>
                    <xdr:col>6</xdr:col>
                    <xdr:colOff>0</xdr:colOff>
                    <xdr:row>259</xdr:row>
                    <xdr:rowOff>0</xdr:rowOff>
                  </from>
                  <to>
                    <xdr:col>10</xdr:col>
                    <xdr:colOff>0</xdr:colOff>
                    <xdr:row>260</xdr:row>
                    <xdr:rowOff>0</xdr:rowOff>
                  </to>
                </anchor>
              </controlPr>
            </control>
          </mc:Choice>
        </mc:AlternateContent>
        <mc:AlternateContent xmlns:mc="http://schemas.openxmlformats.org/markup-compatibility/2006">
          <mc:Choice Requires="x14">
            <control shapeId="1185" r:id="rId163" name="Button 161">
              <controlPr locked="0" defaultSize="0" print="0" autoFill="0" autoPict="0" macro="[1]!Sheet1.deleteRow">
                <anchor moveWithCells="1" sizeWithCells="1">
                  <from>
                    <xdr:col>6</xdr:col>
                    <xdr:colOff>0</xdr:colOff>
                    <xdr:row>260</xdr:row>
                    <xdr:rowOff>0</xdr:rowOff>
                  </from>
                  <to>
                    <xdr:col>10</xdr:col>
                    <xdr:colOff>0</xdr:colOff>
                    <xdr:row>261</xdr:row>
                    <xdr:rowOff>0</xdr:rowOff>
                  </to>
                </anchor>
              </controlPr>
            </control>
          </mc:Choice>
        </mc:AlternateContent>
        <mc:AlternateContent xmlns:mc="http://schemas.openxmlformats.org/markup-compatibility/2006">
          <mc:Choice Requires="x14">
            <control shapeId="1186" r:id="rId164" name="Button 162">
              <controlPr locked="0" defaultSize="0" print="0" autoFill="0" autoPict="0" macro="[1]!Sheet1.deleteRow">
                <anchor moveWithCells="1" sizeWithCells="1">
                  <from>
                    <xdr:col>6</xdr:col>
                    <xdr:colOff>0</xdr:colOff>
                    <xdr:row>261</xdr:row>
                    <xdr:rowOff>0</xdr:rowOff>
                  </from>
                  <to>
                    <xdr:col>10</xdr:col>
                    <xdr:colOff>0</xdr:colOff>
                    <xdr:row>262</xdr:row>
                    <xdr:rowOff>0</xdr:rowOff>
                  </to>
                </anchor>
              </controlPr>
            </control>
          </mc:Choice>
        </mc:AlternateContent>
        <mc:AlternateContent xmlns:mc="http://schemas.openxmlformats.org/markup-compatibility/2006">
          <mc:Choice Requires="x14">
            <control shapeId="1187" r:id="rId165" name="Button 163">
              <controlPr locked="0" defaultSize="0" print="0" autoFill="0" autoPict="0" macro="[1]!Sheet1.deleteRow">
                <anchor moveWithCells="1" sizeWithCells="1">
                  <from>
                    <xdr:col>6</xdr:col>
                    <xdr:colOff>0</xdr:colOff>
                    <xdr:row>262</xdr:row>
                    <xdr:rowOff>0</xdr:rowOff>
                  </from>
                  <to>
                    <xdr:col>10</xdr:col>
                    <xdr:colOff>0</xdr:colOff>
                    <xdr:row>263</xdr:row>
                    <xdr:rowOff>0</xdr:rowOff>
                  </to>
                </anchor>
              </controlPr>
            </control>
          </mc:Choice>
        </mc:AlternateContent>
        <mc:AlternateContent xmlns:mc="http://schemas.openxmlformats.org/markup-compatibility/2006">
          <mc:Choice Requires="x14">
            <control shapeId="1188" r:id="rId166" name="Button 164">
              <controlPr locked="0" defaultSize="0" print="0" autoFill="0" autoPict="0" macro="[1]!Sheet1.deleteRow">
                <anchor moveWithCells="1" sizeWithCells="1">
                  <from>
                    <xdr:col>6</xdr:col>
                    <xdr:colOff>0</xdr:colOff>
                    <xdr:row>263</xdr:row>
                    <xdr:rowOff>0</xdr:rowOff>
                  </from>
                  <to>
                    <xdr:col>10</xdr:col>
                    <xdr:colOff>0</xdr:colOff>
                    <xdr:row>264</xdr:row>
                    <xdr:rowOff>0</xdr:rowOff>
                  </to>
                </anchor>
              </controlPr>
            </control>
          </mc:Choice>
        </mc:AlternateContent>
        <mc:AlternateContent xmlns:mc="http://schemas.openxmlformats.org/markup-compatibility/2006">
          <mc:Choice Requires="x14">
            <control shapeId="1189" r:id="rId167" name="Button 165">
              <controlPr locked="0" defaultSize="0" print="0" autoFill="0" autoPict="0" macro="[1]!Sheet1.deleteRow">
                <anchor moveWithCells="1" sizeWithCells="1">
                  <from>
                    <xdr:col>6</xdr:col>
                    <xdr:colOff>0</xdr:colOff>
                    <xdr:row>264</xdr:row>
                    <xdr:rowOff>0</xdr:rowOff>
                  </from>
                  <to>
                    <xdr:col>10</xdr:col>
                    <xdr:colOff>0</xdr:colOff>
                    <xdr:row>265</xdr:row>
                    <xdr:rowOff>0</xdr:rowOff>
                  </to>
                </anchor>
              </controlPr>
            </control>
          </mc:Choice>
        </mc:AlternateContent>
        <mc:AlternateContent xmlns:mc="http://schemas.openxmlformats.org/markup-compatibility/2006">
          <mc:Choice Requires="x14">
            <control shapeId="1190" r:id="rId168" name="Button 166">
              <controlPr locked="0" defaultSize="0" print="0" autoFill="0" autoPict="0" macro="[1]!Sheet1.deleteRow">
                <anchor moveWithCells="1" sizeWithCells="1">
                  <from>
                    <xdr:col>6</xdr:col>
                    <xdr:colOff>0</xdr:colOff>
                    <xdr:row>265</xdr:row>
                    <xdr:rowOff>0</xdr:rowOff>
                  </from>
                  <to>
                    <xdr:col>10</xdr:col>
                    <xdr:colOff>0</xdr:colOff>
                    <xdr:row>266</xdr:row>
                    <xdr:rowOff>0</xdr:rowOff>
                  </to>
                </anchor>
              </controlPr>
            </control>
          </mc:Choice>
        </mc:AlternateContent>
        <mc:AlternateContent xmlns:mc="http://schemas.openxmlformats.org/markup-compatibility/2006">
          <mc:Choice Requires="x14">
            <control shapeId="1191" r:id="rId169" name="Button 167">
              <controlPr locked="0" defaultSize="0" print="0" autoFill="0" autoPict="0" macro="[1]!Sheet1.deleteRow">
                <anchor moveWithCells="1" sizeWithCells="1">
                  <from>
                    <xdr:col>6</xdr:col>
                    <xdr:colOff>0</xdr:colOff>
                    <xdr:row>266</xdr:row>
                    <xdr:rowOff>0</xdr:rowOff>
                  </from>
                  <to>
                    <xdr:col>10</xdr:col>
                    <xdr:colOff>0</xdr:colOff>
                    <xdr:row>267</xdr:row>
                    <xdr:rowOff>0</xdr:rowOff>
                  </to>
                </anchor>
              </controlPr>
            </control>
          </mc:Choice>
        </mc:AlternateContent>
        <mc:AlternateContent xmlns:mc="http://schemas.openxmlformats.org/markup-compatibility/2006">
          <mc:Choice Requires="x14">
            <control shapeId="1192" r:id="rId170" name="Button 168">
              <controlPr locked="0" defaultSize="0" print="0" autoFill="0" autoPict="0" macro="[1]!Sheet1.deleteRow">
                <anchor moveWithCells="1" sizeWithCells="1">
                  <from>
                    <xdr:col>6</xdr:col>
                    <xdr:colOff>0</xdr:colOff>
                    <xdr:row>267</xdr:row>
                    <xdr:rowOff>0</xdr:rowOff>
                  </from>
                  <to>
                    <xdr:col>10</xdr:col>
                    <xdr:colOff>0</xdr:colOff>
                    <xdr:row>268</xdr:row>
                    <xdr:rowOff>0</xdr:rowOff>
                  </to>
                </anchor>
              </controlPr>
            </control>
          </mc:Choice>
        </mc:AlternateContent>
        <mc:AlternateContent xmlns:mc="http://schemas.openxmlformats.org/markup-compatibility/2006">
          <mc:Choice Requires="x14">
            <control shapeId="1193" r:id="rId171" name="Button 169">
              <controlPr locked="0" defaultSize="0" print="0" autoFill="0" autoPict="0" macro="[1]!Sheet1.deleteRow">
                <anchor moveWithCells="1" sizeWithCells="1">
                  <from>
                    <xdr:col>6</xdr:col>
                    <xdr:colOff>0</xdr:colOff>
                    <xdr:row>268</xdr:row>
                    <xdr:rowOff>0</xdr:rowOff>
                  </from>
                  <to>
                    <xdr:col>10</xdr:col>
                    <xdr:colOff>0</xdr:colOff>
                    <xdr:row>269</xdr:row>
                    <xdr:rowOff>0</xdr:rowOff>
                  </to>
                </anchor>
              </controlPr>
            </control>
          </mc:Choice>
        </mc:AlternateContent>
        <mc:AlternateContent xmlns:mc="http://schemas.openxmlformats.org/markup-compatibility/2006">
          <mc:Choice Requires="x14">
            <control shapeId="1194" r:id="rId172" name="Button 170">
              <controlPr locked="0" defaultSize="0" print="0" autoFill="0" autoPict="0" macro="[1]!Sheet1.deleteRow">
                <anchor moveWithCells="1" sizeWithCells="1">
                  <from>
                    <xdr:col>6</xdr:col>
                    <xdr:colOff>0</xdr:colOff>
                    <xdr:row>269</xdr:row>
                    <xdr:rowOff>0</xdr:rowOff>
                  </from>
                  <to>
                    <xdr:col>10</xdr:col>
                    <xdr:colOff>0</xdr:colOff>
                    <xdr:row>270</xdr:row>
                    <xdr:rowOff>0</xdr:rowOff>
                  </to>
                </anchor>
              </controlPr>
            </control>
          </mc:Choice>
        </mc:AlternateContent>
        <mc:AlternateContent xmlns:mc="http://schemas.openxmlformats.org/markup-compatibility/2006">
          <mc:Choice Requires="x14">
            <control shapeId="1195" r:id="rId173" name="Button 171">
              <controlPr locked="0" defaultSize="0" print="0" autoFill="0" autoPict="0" macro="[1]!Sheet1.deleteRow">
                <anchor moveWithCells="1" sizeWithCells="1">
                  <from>
                    <xdr:col>6</xdr:col>
                    <xdr:colOff>0</xdr:colOff>
                    <xdr:row>270</xdr:row>
                    <xdr:rowOff>0</xdr:rowOff>
                  </from>
                  <to>
                    <xdr:col>10</xdr:col>
                    <xdr:colOff>0</xdr:colOff>
                    <xdr:row>271</xdr:row>
                    <xdr:rowOff>0</xdr:rowOff>
                  </to>
                </anchor>
              </controlPr>
            </control>
          </mc:Choice>
        </mc:AlternateContent>
        <mc:AlternateContent xmlns:mc="http://schemas.openxmlformats.org/markup-compatibility/2006">
          <mc:Choice Requires="x14">
            <control shapeId="1196" r:id="rId174" name="Button 172">
              <controlPr locked="0" defaultSize="0" print="0" autoFill="0" autoPict="0" macro="[1]!Sheet1.deleteRow">
                <anchor moveWithCells="1" sizeWithCells="1">
                  <from>
                    <xdr:col>6</xdr:col>
                    <xdr:colOff>0</xdr:colOff>
                    <xdr:row>271</xdr:row>
                    <xdr:rowOff>0</xdr:rowOff>
                  </from>
                  <to>
                    <xdr:col>10</xdr:col>
                    <xdr:colOff>0</xdr:colOff>
                    <xdr:row>272</xdr:row>
                    <xdr:rowOff>0</xdr:rowOff>
                  </to>
                </anchor>
              </controlPr>
            </control>
          </mc:Choice>
        </mc:AlternateContent>
        <mc:AlternateContent xmlns:mc="http://schemas.openxmlformats.org/markup-compatibility/2006">
          <mc:Choice Requires="x14">
            <control shapeId="1197" r:id="rId175" name="Button 173">
              <controlPr locked="0" defaultSize="0" print="0" autoFill="0" autoPict="0" macro="[1]!Sheet1.deleteRow">
                <anchor moveWithCells="1" sizeWithCells="1">
                  <from>
                    <xdr:col>6</xdr:col>
                    <xdr:colOff>0</xdr:colOff>
                    <xdr:row>272</xdr:row>
                    <xdr:rowOff>0</xdr:rowOff>
                  </from>
                  <to>
                    <xdr:col>10</xdr:col>
                    <xdr:colOff>0</xdr:colOff>
                    <xdr:row>273</xdr:row>
                    <xdr:rowOff>0</xdr:rowOff>
                  </to>
                </anchor>
              </controlPr>
            </control>
          </mc:Choice>
        </mc:AlternateContent>
        <mc:AlternateContent xmlns:mc="http://schemas.openxmlformats.org/markup-compatibility/2006">
          <mc:Choice Requires="x14">
            <control shapeId="1198" r:id="rId176" name="Button 174">
              <controlPr locked="0" defaultSize="0" print="0" autoFill="0" autoPict="0" macro="[1]!Sheet1.deleteRow">
                <anchor moveWithCells="1" sizeWithCells="1">
                  <from>
                    <xdr:col>6</xdr:col>
                    <xdr:colOff>0</xdr:colOff>
                    <xdr:row>273</xdr:row>
                    <xdr:rowOff>0</xdr:rowOff>
                  </from>
                  <to>
                    <xdr:col>10</xdr:col>
                    <xdr:colOff>0</xdr:colOff>
                    <xdr:row>274</xdr:row>
                    <xdr:rowOff>0</xdr:rowOff>
                  </to>
                </anchor>
              </controlPr>
            </control>
          </mc:Choice>
        </mc:AlternateContent>
        <mc:AlternateContent xmlns:mc="http://schemas.openxmlformats.org/markup-compatibility/2006">
          <mc:Choice Requires="x14">
            <control shapeId="1199" r:id="rId177" name="Button 175">
              <controlPr locked="0" defaultSize="0" print="0" autoFill="0" autoPict="0" macro="[1]!Sheet1.deleteRow">
                <anchor moveWithCells="1" sizeWithCells="1">
                  <from>
                    <xdr:col>6</xdr:col>
                    <xdr:colOff>0</xdr:colOff>
                    <xdr:row>274</xdr:row>
                    <xdr:rowOff>0</xdr:rowOff>
                  </from>
                  <to>
                    <xdr:col>10</xdr:col>
                    <xdr:colOff>0</xdr:colOff>
                    <xdr:row>275</xdr:row>
                    <xdr:rowOff>0</xdr:rowOff>
                  </to>
                </anchor>
              </controlPr>
            </control>
          </mc:Choice>
        </mc:AlternateContent>
        <mc:AlternateContent xmlns:mc="http://schemas.openxmlformats.org/markup-compatibility/2006">
          <mc:Choice Requires="x14">
            <control shapeId="1200" r:id="rId178" name="Button 176">
              <controlPr locked="0" defaultSize="0" print="0" autoFill="0" autoPict="0" macro="[1]!Sheet1.deleteRow">
                <anchor moveWithCells="1" sizeWithCells="1">
                  <from>
                    <xdr:col>6</xdr:col>
                    <xdr:colOff>0</xdr:colOff>
                    <xdr:row>275</xdr:row>
                    <xdr:rowOff>0</xdr:rowOff>
                  </from>
                  <to>
                    <xdr:col>10</xdr:col>
                    <xdr:colOff>0</xdr:colOff>
                    <xdr:row>276</xdr:row>
                    <xdr:rowOff>0</xdr:rowOff>
                  </to>
                </anchor>
              </controlPr>
            </control>
          </mc:Choice>
        </mc:AlternateContent>
        <mc:AlternateContent xmlns:mc="http://schemas.openxmlformats.org/markup-compatibility/2006">
          <mc:Choice Requires="x14">
            <control shapeId="1201" r:id="rId179" name="Button 177">
              <controlPr locked="0" defaultSize="0" print="0" autoFill="0" autoPict="0" macro="[1]!Sheet1.deleteRow">
                <anchor moveWithCells="1" sizeWithCells="1">
                  <from>
                    <xdr:col>6</xdr:col>
                    <xdr:colOff>0</xdr:colOff>
                    <xdr:row>276</xdr:row>
                    <xdr:rowOff>0</xdr:rowOff>
                  </from>
                  <to>
                    <xdr:col>10</xdr:col>
                    <xdr:colOff>0</xdr:colOff>
                    <xdr:row>277</xdr:row>
                    <xdr:rowOff>0</xdr:rowOff>
                  </to>
                </anchor>
              </controlPr>
            </control>
          </mc:Choice>
        </mc:AlternateContent>
        <mc:AlternateContent xmlns:mc="http://schemas.openxmlformats.org/markup-compatibility/2006">
          <mc:Choice Requires="x14">
            <control shapeId="1202" r:id="rId180" name="Button 178">
              <controlPr locked="0" defaultSize="0" print="0" autoFill="0" autoPict="0" macro="[1]!Sheet1.InsertNewTableRow">
                <anchor moveWithCells="1" sizeWithCells="1">
                  <from>
                    <xdr:col>6</xdr:col>
                    <xdr:colOff>0</xdr:colOff>
                    <xdr:row>286</xdr:row>
                    <xdr:rowOff>0</xdr:rowOff>
                  </from>
                  <to>
                    <xdr:col>10</xdr:col>
                    <xdr:colOff>0</xdr:colOff>
                    <xdr:row>287</xdr:row>
                    <xdr:rowOff>0</xdr:rowOff>
                  </to>
                </anchor>
              </controlPr>
            </control>
          </mc:Choice>
        </mc:AlternateContent>
        <mc:AlternateContent xmlns:mc="http://schemas.openxmlformats.org/markup-compatibility/2006">
          <mc:Choice Requires="x14">
            <control shapeId="1203" r:id="rId181" name="Button 179">
              <controlPr locked="0" defaultSize="0" print="0" autoFill="0" autoPict="0" macro="[1]!Sheet1.deleteProcedure">
                <anchor moveWithCells="1" sizeWithCells="1">
                  <from>
                    <xdr:col>6</xdr:col>
                    <xdr:colOff>0</xdr:colOff>
                    <xdr:row>279</xdr:row>
                    <xdr:rowOff>0</xdr:rowOff>
                  </from>
                  <to>
                    <xdr:col>10</xdr:col>
                    <xdr:colOff>0</xdr:colOff>
                    <xdr:row>280</xdr:row>
                    <xdr:rowOff>0</xdr:rowOff>
                  </to>
                </anchor>
              </controlPr>
            </control>
          </mc:Choice>
        </mc:AlternateContent>
        <mc:AlternateContent xmlns:mc="http://schemas.openxmlformats.org/markup-compatibility/2006">
          <mc:Choice Requires="x14">
            <control shapeId="1204" r:id="rId182" name="Button 180">
              <controlPr locked="0" defaultSize="0" print="0" autoFill="0" autoPict="0" macro="[1]!Sheet1.deleteRow">
                <anchor moveWithCells="1" sizeWithCells="1">
                  <from>
                    <xdr:col>6</xdr:col>
                    <xdr:colOff>0</xdr:colOff>
                    <xdr:row>287</xdr:row>
                    <xdr:rowOff>0</xdr:rowOff>
                  </from>
                  <to>
                    <xdr:col>10</xdr:col>
                    <xdr:colOff>0</xdr:colOff>
                    <xdr:row>288</xdr:row>
                    <xdr:rowOff>0</xdr:rowOff>
                  </to>
                </anchor>
              </controlPr>
            </control>
          </mc:Choice>
        </mc:AlternateContent>
        <mc:AlternateContent xmlns:mc="http://schemas.openxmlformats.org/markup-compatibility/2006">
          <mc:Choice Requires="x14">
            <control shapeId="1205" r:id="rId183" name="Button 181">
              <controlPr locked="0" defaultSize="0" print="0" autoFill="0" autoPict="0" macro="[1]!Sheet1.deleteRow">
                <anchor moveWithCells="1" sizeWithCells="1">
                  <from>
                    <xdr:col>6</xdr:col>
                    <xdr:colOff>0</xdr:colOff>
                    <xdr:row>288</xdr:row>
                    <xdr:rowOff>0</xdr:rowOff>
                  </from>
                  <to>
                    <xdr:col>10</xdr:col>
                    <xdr:colOff>0</xdr:colOff>
                    <xdr:row>289</xdr:row>
                    <xdr:rowOff>0</xdr:rowOff>
                  </to>
                </anchor>
              </controlPr>
            </control>
          </mc:Choice>
        </mc:AlternateContent>
        <mc:AlternateContent xmlns:mc="http://schemas.openxmlformats.org/markup-compatibility/2006">
          <mc:Choice Requires="x14">
            <control shapeId="1206" r:id="rId184" name="Button 182">
              <controlPr locked="0" defaultSize="0" print="0" autoFill="0" autoPict="0" macro="[1]!Sheet1.deleteRow">
                <anchor moveWithCells="1" sizeWithCells="1">
                  <from>
                    <xdr:col>6</xdr:col>
                    <xdr:colOff>0</xdr:colOff>
                    <xdr:row>289</xdr:row>
                    <xdr:rowOff>0</xdr:rowOff>
                  </from>
                  <to>
                    <xdr:col>10</xdr:col>
                    <xdr:colOff>0</xdr:colOff>
                    <xdr:row>290</xdr:row>
                    <xdr:rowOff>0</xdr:rowOff>
                  </to>
                </anchor>
              </controlPr>
            </control>
          </mc:Choice>
        </mc:AlternateContent>
        <mc:AlternateContent xmlns:mc="http://schemas.openxmlformats.org/markup-compatibility/2006">
          <mc:Choice Requires="x14">
            <control shapeId="1207" r:id="rId185" name="Button 183">
              <controlPr locked="0" defaultSize="0" print="0" autoFill="0" autoPict="0" macro="[1]!Sheet1.deleteRow">
                <anchor moveWithCells="1" sizeWithCells="1">
                  <from>
                    <xdr:col>6</xdr:col>
                    <xdr:colOff>0</xdr:colOff>
                    <xdr:row>290</xdr:row>
                    <xdr:rowOff>0</xdr:rowOff>
                  </from>
                  <to>
                    <xdr:col>10</xdr:col>
                    <xdr:colOff>0</xdr:colOff>
                    <xdr:row>291</xdr:row>
                    <xdr:rowOff>0</xdr:rowOff>
                  </to>
                </anchor>
              </controlPr>
            </control>
          </mc:Choice>
        </mc:AlternateContent>
        <mc:AlternateContent xmlns:mc="http://schemas.openxmlformats.org/markup-compatibility/2006">
          <mc:Choice Requires="x14">
            <control shapeId="1208" r:id="rId186" name="Button 184">
              <controlPr locked="0" defaultSize="0" print="0" autoFill="0" autoPict="0" macro="[1]!Sheet1.deleteRow">
                <anchor moveWithCells="1" sizeWithCells="1">
                  <from>
                    <xdr:col>6</xdr:col>
                    <xdr:colOff>0</xdr:colOff>
                    <xdr:row>291</xdr:row>
                    <xdr:rowOff>0</xdr:rowOff>
                  </from>
                  <to>
                    <xdr:col>10</xdr:col>
                    <xdr:colOff>0</xdr:colOff>
                    <xdr:row>292</xdr:row>
                    <xdr:rowOff>0</xdr:rowOff>
                  </to>
                </anchor>
              </controlPr>
            </control>
          </mc:Choice>
        </mc:AlternateContent>
        <mc:AlternateContent xmlns:mc="http://schemas.openxmlformats.org/markup-compatibility/2006">
          <mc:Choice Requires="x14">
            <control shapeId="1209" r:id="rId187" name="Button 185">
              <controlPr locked="0" defaultSize="0" print="0" autoFill="0" autoPict="0" macro="[1]!Sheet1.deleteRow">
                <anchor moveWithCells="1" sizeWithCells="1">
                  <from>
                    <xdr:col>6</xdr:col>
                    <xdr:colOff>0</xdr:colOff>
                    <xdr:row>292</xdr:row>
                    <xdr:rowOff>0</xdr:rowOff>
                  </from>
                  <to>
                    <xdr:col>10</xdr:col>
                    <xdr:colOff>0</xdr:colOff>
                    <xdr:row>293</xdr:row>
                    <xdr:rowOff>0</xdr:rowOff>
                  </to>
                </anchor>
              </controlPr>
            </control>
          </mc:Choice>
        </mc:AlternateContent>
        <mc:AlternateContent xmlns:mc="http://schemas.openxmlformats.org/markup-compatibility/2006">
          <mc:Choice Requires="x14">
            <control shapeId="1210" r:id="rId188" name="Button 186">
              <controlPr locked="0" defaultSize="0" print="0" autoFill="0" autoPict="0" macro="[1]!Sheet1.deleteRow">
                <anchor moveWithCells="1" sizeWithCells="1">
                  <from>
                    <xdr:col>6</xdr:col>
                    <xdr:colOff>0</xdr:colOff>
                    <xdr:row>293</xdr:row>
                    <xdr:rowOff>0</xdr:rowOff>
                  </from>
                  <to>
                    <xdr:col>10</xdr:col>
                    <xdr:colOff>0</xdr:colOff>
                    <xdr:row>294</xdr:row>
                    <xdr:rowOff>0</xdr:rowOff>
                  </to>
                </anchor>
              </controlPr>
            </control>
          </mc:Choice>
        </mc:AlternateContent>
        <mc:AlternateContent xmlns:mc="http://schemas.openxmlformats.org/markup-compatibility/2006">
          <mc:Choice Requires="x14">
            <control shapeId="1211" r:id="rId189" name="Button 187">
              <controlPr locked="0" defaultSize="0" print="0" autoFill="0" autoPict="0" macro="[1]!Sheet1.deleteRow">
                <anchor moveWithCells="1" sizeWithCells="1">
                  <from>
                    <xdr:col>6</xdr:col>
                    <xdr:colOff>0</xdr:colOff>
                    <xdr:row>294</xdr:row>
                    <xdr:rowOff>0</xdr:rowOff>
                  </from>
                  <to>
                    <xdr:col>10</xdr:col>
                    <xdr:colOff>0</xdr:colOff>
                    <xdr:row>295</xdr:row>
                    <xdr:rowOff>0</xdr:rowOff>
                  </to>
                </anchor>
              </controlPr>
            </control>
          </mc:Choice>
        </mc:AlternateContent>
        <mc:AlternateContent xmlns:mc="http://schemas.openxmlformats.org/markup-compatibility/2006">
          <mc:Choice Requires="x14">
            <control shapeId="1212" r:id="rId190" name="Button 188">
              <controlPr locked="0" defaultSize="0" print="0" autoFill="0" autoPict="0" macro="[1]!Sheet1.deleteRow">
                <anchor moveWithCells="1" sizeWithCells="1">
                  <from>
                    <xdr:col>6</xdr:col>
                    <xdr:colOff>0</xdr:colOff>
                    <xdr:row>295</xdr:row>
                    <xdr:rowOff>0</xdr:rowOff>
                  </from>
                  <to>
                    <xdr:col>10</xdr:col>
                    <xdr:colOff>0</xdr:colOff>
                    <xdr:row>296</xdr:row>
                    <xdr:rowOff>0</xdr:rowOff>
                  </to>
                </anchor>
              </controlPr>
            </control>
          </mc:Choice>
        </mc:AlternateContent>
        <mc:AlternateContent xmlns:mc="http://schemas.openxmlformats.org/markup-compatibility/2006">
          <mc:Choice Requires="x14">
            <control shapeId="1213" r:id="rId191" name="Button 189">
              <controlPr locked="0" defaultSize="0" print="0" autoFill="0" autoPict="0" macro="[1]!Sheet1.deleteRow">
                <anchor moveWithCells="1" sizeWithCells="1">
                  <from>
                    <xdr:col>6</xdr:col>
                    <xdr:colOff>0</xdr:colOff>
                    <xdr:row>296</xdr:row>
                    <xdr:rowOff>0</xdr:rowOff>
                  </from>
                  <to>
                    <xdr:col>10</xdr:col>
                    <xdr:colOff>0</xdr:colOff>
                    <xdr:row>297</xdr:row>
                    <xdr:rowOff>0</xdr:rowOff>
                  </to>
                </anchor>
              </controlPr>
            </control>
          </mc:Choice>
        </mc:AlternateContent>
        <mc:AlternateContent xmlns:mc="http://schemas.openxmlformats.org/markup-compatibility/2006">
          <mc:Choice Requires="x14">
            <control shapeId="1214" r:id="rId192" name="Button 190">
              <controlPr locked="0" defaultSize="0" print="0" autoFill="0" autoPict="0" macro="[1]!Sheet1.deleteRow">
                <anchor moveWithCells="1" sizeWithCells="1">
                  <from>
                    <xdr:col>6</xdr:col>
                    <xdr:colOff>0</xdr:colOff>
                    <xdr:row>297</xdr:row>
                    <xdr:rowOff>0</xdr:rowOff>
                  </from>
                  <to>
                    <xdr:col>10</xdr:col>
                    <xdr:colOff>0</xdr:colOff>
                    <xdr:row>298</xdr:row>
                    <xdr:rowOff>0</xdr:rowOff>
                  </to>
                </anchor>
              </controlPr>
            </control>
          </mc:Choice>
        </mc:AlternateContent>
        <mc:AlternateContent xmlns:mc="http://schemas.openxmlformats.org/markup-compatibility/2006">
          <mc:Choice Requires="x14">
            <control shapeId="1215" r:id="rId193" name="Button 191">
              <controlPr locked="0" defaultSize="0" print="0" autoFill="0" autoPict="0" macro="[1]!Sheet1.deleteRow">
                <anchor moveWithCells="1" sizeWithCells="1">
                  <from>
                    <xdr:col>6</xdr:col>
                    <xdr:colOff>0</xdr:colOff>
                    <xdr:row>298</xdr:row>
                    <xdr:rowOff>0</xdr:rowOff>
                  </from>
                  <to>
                    <xdr:col>10</xdr:col>
                    <xdr:colOff>0</xdr:colOff>
                    <xdr:row>299</xdr:row>
                    <xdr:rowOff>0</xdr:rowOff>
                  </to>
                </anchor>
              </controlPr>
            </control>
          </mc:Choice>
        </mc:AlternateContent>
        <mc:AlternateContent xmlns:mc="http://schemas.openxmlformats.org/markup-compatibility/2006">
          <mc:Choice Requires="x14">
            <control shapeId="1216" r:id="rId194" name="Button 192">
              <controlPr locked="0" defaultSize="0" print="0" autoFill="0" autoPict="0" macro="[1]!Sheet1.deleteRow">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1217" r:id="rId195" name="Button 193">
              <controlPr locked="0" defaultSize="0" print="0" autoFill="0" autoPict="0" macro="[1]!Sheet1.deleteRow">
                <anchor moveWithCells="1" sizeWithCells="1">
                  <from>
                    <xdr:col>6</xdr:col>
                    <xdr:colOff>0</xdr:colOff>
                    <xdr:row>300</xdr:row>
                    <xdr:rowOff>0</xdr:rowOff>
                  </from>
                  <to>
                    <xdr:col>10</xdr:col>
                    <xdr:colOff>0</xdr:colOff>
                    <xdr:row>301</xdr:row>
                    <xdr:rowOff>0</xdr:rowOff>
                  </to>
                </anchor>
              </controlPr>
            </control>
          </mc:Choice>
        </mc:AlternateContent>
        <mc:AlternateContent xmlns:mc="http://schemas.openxmlformats.org/markup-compatibility/2006">
          <mc:Choice Requires="x14">
            <control shapeId="1218" r:id="rId196" name="Button 194">
              <controlPr locked="0" defaultSize="0" print="0" autoFill="0" autoPict="0" macro="[1]!Sheet1.deleteRow">
                <anchor moveWithCells="1" sizeWithCells="1">
                  <from>
                    <xdr:col>6</xdr:col>
                    <xdr:colOff>0</xdr:colOff>
                    <xdr:row>301</xdr:row>
                    <xdr:rowOff>0</xdr:rowOff>
                  </from>
                  <to>
                    <xdr:col>10</xdr:col>
                    <xdr:colOff>0</xdr:colOff>
                    <xdr:row>302</xdr:row>
                    <xdr:rowOff>0</xdr:rowOff>
                  </to>
                </anchor>
              </controlPr>
            </control>
          </mc:Choice>
        </mc:AlternateContent>
        <mc:AlternateContent xmlns:mc="http://schemas.openxmlformats.org/markup-compatibility/2006">
          <mc:Choice Requires="x14">
            <control shapeId="1219" r:id="rId197" name="Button 195">
              <controlPr locked="0" defaultSize="0" print="0" autoFill="0" autoPict="0" macro="[1]!Sheet1.deleteRow">
                <anchor moveWithCells="1" sizeWithCells="1">
                  <from>
                    <xdr:col>6</xdr:col>
                    <xdr:colOff>0</xdr:colOff>
                    <xdr:row>302</xdr:row>
                    <xdr:rowOff>0</xdr:rowOff>
                  </from>
                  <to>
                    <xdr:col>10</xdr:col>
                    <xdr:colOff>0</xdr:colOff>
                    <xdr:row>303</xdr:row>
                    <xdr:rowOff>0</xdr:rowOff>
                  </to>
                </anchor>
              </controlPr>
            </control>
          </mc:Choice>
        </mc:AlternateContent>
        <mc:AlternateContent xmlns:mc="http://schemas.openxmlformats.org/markup-compatibility/2006">
          <mc:Choice Requires="x14">
            <control shapeId="1220" r:id="rId198" name="Button 196">
              <controlPr locked="0" defaultSize="0" print="0" autoFill="0" autoPict="0" macro="[1]!Sheet1.deleteRow">
                <anchor moveWithCells="1" sizeWithCells="1">
                  <from>
                    <xdr:col>6</xdr:col>
                    <xdr:colOff>0</xdr:colOff>
                    <xdr:row>303</xdr:row>
                    <xdr:rowOff>0</xdr:rowOff>
                  </from>
                  <to>
                    <xdr:col>10</xdr:col>
                    <xdr:colOff>0</xdr:colOff>
                    <xdr:row>304</xdr:row>
                    <xdr:rowOff>0</xdr:rowOff>
                  </to>
                </anchor>
              </controlPr>
            </control>
          </mc:Choice>
        </mc:AlternateContent>
        <mc:AlternateContent xmlns:mc="http://schemas.openxmlformats.org/markup-compatibility/2006">
          <mc:Choice Requires="x14">
            <control shapeId="1221" r:id="rId199" name="Button 197">
              <controlPr locked="0" defaultSize="0" print="0" autoFill="0" autoPict="0" macro="[1]!Sheet1.deleteRow">
                <anchor moveWithCells="1" sizeWithCells="1">
                  <from>
                    <xdr:col>6</xdr:col>
                    <xdr:colOff>0</xdr:colOff>
                    <xdr:row>304</xdr:row>
                    <xdr:rowOff>0</xdr:rowOff>
                  </from>
                  <to>
                    <xdr:col>10</xdr:col>
                    <xdr:colOff>0</xdr:colOff>
                    <xdr:row>305</xdr:row>
                    <xdr:rowOff>0</xdr:rowOff>
                  </to>
                </anchor>
              </controlPr>
            </control>
          </mc:Choice>
        </mc:AlternateContent>
        <mc:AlternateContent xmlns:mc="http://schemas.openxmlformats.org/markup-compatibility/2006">
          <mc:Choice Requires="x14">
            <control shapeId="1222" r:id="rId200" name="Button 198">
              <controlPr locked="0" defaultSize="0" print="0" autoFill="0" autoPict="0" macro="[1]!Sheet1.deleteRow">
                <anchor moveWithCells="1" sizeWithCells="1">
                  <from>
                    <xdr:col>6</xdr:col>
                    <xdr:colOff>0</xdr:colOff>
                    <xdr:row>305</xdr:row>
                    <xdr:rowOff>0</xdr:rowOff>
                  </from>
                  <to>
                    <xdr:col>10</xdr:col>
                    <xdr:colOff>0</xdr:colOff>
                    <xdr:row>306</xdr:row>
                    <xdr:rowOff>0</xdr:rowOff>
                  </to>
                </anchor>
              </controlPr>
            </control>
          </mc:Choice>
        </mc:AlternateContent>
        <mc:AlternateContent xmlns:mc="http://schemas.openxmlformats.org/markup-compatibility/2006">
          <mc:Choice Requires="x14">
            <control shapeId="1223" r:id="rId201" name="Button 199">
              <controlPr locked="0" defaultSize="0" print="0" autoFill="0" autoPict="0" macro="[1]!Sheet1.deleteRow">
                <anchor moveWithCells="1" sizeWithCells="1">
                  <from>
                    <xdr:col>6</xdr:col>
                    <xdr:colOff>0</xdr:colOff>
                    <xdr:row>306</xdr:row>
                    <xdr:rowOff>0</xdr:rowOff>
                  </from>
                  <to>
                    <xdr:col>10</xdr:col>
                    <xdr:colOff>0</xdr:colOff>
                    <xdr:row>307</xdr:row>
                    <xdr:rowOff>0</xdr:rowOff>
                  </to>
                </anchor>
              </controlPr>
            </control>
          </mc:Choice>
        </mc:AlternateContent>
        <mc:AlternateContent xmlns:mc="http://schemas.openxmlformats.org/markup-compatibility/2006">
          <mc:Choice Requires="x14">
            <control shapeId="1224" r:id="rId202" name="Button 200">
              <controlPr locked="0" defaultSize="0" print="0" autoFill="0" autoPict="0" macro="[1]!Sheet1.deleteRow">
                <anchor moveWithCells="1" sizeWithCells="1">
                  <from>
                    <xdr:col>6</xdr:col>
                    <xdr:colOff>0</xdr:colOff>
                    <xdr:row>307</xdr:row>
                    <xdr:rowOff>0</xdr:rowOff>
                  </from>
                  <to>
                    <xdr:col>10</xdr:col>
                    <xdr:colOff>0</xdr:colOff>
                    <xdr:row>308</xdr:row>
                    <xdr:rowOff>0</xdr:rowOff>
                  </to>
                </anchor>
              </controlPr>
            </control>
          </mc:Choice>
        </mc:AlternateContent>
        <mc:AlternateContent xmlns:mc="http://schemas.openxmlformats.org/markup-compatibility/2006">
          <mc:Choice Requires="x14">
            <control shapeId="1225" r:id="rId203" name="Button 201">
              <controlPr locked="0" defaultSize="0" print="0" autoFill="0" autoPict="0" macro="[1]!Sheet1.deleteRow">
                <anchor moveWithCells="1" sizeWithCells="1">
                  <from>
                    <xdr:col>6</xdr:col>
                    <xdr:colOff>0</xdr:colOff>
                    <xdr:row>308</xdr:row>
                    <xdr:rowOff>0</xdr:rowOff>
                  </from>
                  <to>
                    <xdr:col>10</xdr:col>
                    <xdr:colOff>0</xdr:colOff>
                    <xdr:row>309</xdr:row>
                    <xdr:rowOff>0</xdr:rowOff>
                  </to>
                </anchor>
              </controlPr>
            </control>
          </mc:Choice>
        </mc:AlternateContent>
        <mc:AlternateContent xmlns:mc="http://schemas.openxmlformats.org/markup-compatibility/2006">
          <mc:Choice Requires="x14">
            <control shapeId="1226" r:id="rId204" name="Button 202">
              <controlPr locked="0" defaultSize="0" print="0" autoFill="0" autoPict="0" macro="[1]!Sheet1.deleteRow">
                <anchor moveWithCells="1" sizeWithCells="1">
                  <from>
                    <xdr:col>6</xdr:col>
                    <xdr:colOff>0</xdr:colOff>
                    <xdr:row>309</xdr:row>
                    <xdr:rowOff>0</xdr:rowOff>
                  </from>
                  <to>
                    <xdr:col>10</xdr:col>
                    <xdr:colOff>0</xdr:colOff>
                    <xdr:row>310</xdr:row>
                    <xdr:rowOff>0</xdr:rowOff>
                  </to>
                </anchor>
              </controlPr>
            </control>
          </mc:Choice>
        </mc:AlternateContent>
        <mc:AlternateContent xmlns:mc="http://schemas.openxmlformats.org/markup-compatibility/2006">
          <mc:Choice Requires="x14">
            <control shapeId="1227" r:id="rId205" name="Button 203">
              <controlPr locked="0" defaultSize="0" print="0" autoFill="0" autoPict="0" macro="[1]!Sheet1.deleteRow">
                <anchor moveWithCells="1" sizeWithCells="1">
                  <from>
                    <xdr:col>6</xdr:col>
                    <xdr:colOff>0</xdr:colOff>
                    <xdr:row>310</xdr:row>
                    <xdr:rowOff>0</xdr:rowOff>
                  </from>
                  <to>
                    <xdr:col>10</xdr:col>
                    <xdr:colOff>0</xdr:colOff>
                    <xdr:row>311</xdr:row>
                    <xdr:rowOff>0</xdr:rowOff>
                  </to>
                </anchor>
              </controlPr>
            </control>
          </mc:Choice>
        </mc:AlternateContent>
        <mc:AlternateContent xmlns:mc="http://schemas.openxmlformats.org/markup-compatibility/2006">
          <mc:Choice Requires="x14">
            <control shapeId="1228" r:id="rId206" name="Button 204">
              <controlPr locked="0" defaultSize="0" print="0" autoFill="0" autoPict="0" macro="[1]!Sheet1.delet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229" r:id="rId207" name="Button 205">
              <controlPr locked="0" defaultSize="0" print="0" autoFill="0" autoPict="0" macro="[1]!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1230" r:id="rId208" name="Button 206">
              <controlPr locked="0" defaultSize="0" print="0" autoFill="0" autoPict="0" macro="[1]!Sheet1.deleteRow">
                <anchor moveWithCells="1" sizeWithCells="1">
                  <from>
                    <xdr:col>6</xdr:col>
                    <xdr:colOff>0</xdr:colOff>
                    <xdr:row>313</xdr:row>
                    <xdr:rowOff>0</xdr:rowOff>
                  </from>
                  <to>
                    <xdr:col>10</xdr:col>
                    <xdr:colOff>0</xdr:colOff>
                    <xdr:row>314</xdr:row>
                    <xdr:rowOff>0</xdr:rowOff>
                  </to>
                </anchor>
              </controlPr>
            </control>
          </mc:Choice>
        </mc:AlternateContent>
        <mc:AlternateContent xmlns:mc="http://schemas.openxmlformats.org/markup-compatibility/2006">
          <mc:Choice Requires="x14">
            <control shapeId="1231" r:id="rId209" name="Button 207">
              <controlPr locked="0" defaultSize="0" print="0" autoFill="0" autoPict="0" macro="[1]!Sheet1.deleteRow">
                <anchor moveWithCells="1" sizeWithCells="1">
                  <from>
                    <xdr:col>6</xdr:col>
                    <xdr:colOff>0</xdr:colOff>
                    <xdr:row>314</xdr:row>
                    <xdr:rowOff>0</xdr:rowOff>
                  </from>
                  <to>
                    <xdr:col>10</xdr:col>
                    <xdr:colOff>0</xdr:colOff>
                    <xdr:row>315</xdr:row>
                    <xdr:rowOff>0</xdr:rowOff>
                  </to>
                </anchor>
              </controlPr>
            </control>
          </mc:Choice>
        </mc:AlternateContent>
        <mc:AlternateContent xmlns:mc="http://schemas.openxmlformats.org/markup-compatibility/2006">
          <mc:Choice Requires="x14">
            <control shapeId="1232" r:id="rId210" name="Button 208">
              <controlPr locked="0" defaultSize="0" print="0" autoFill="0" autoPict="0" macro="[1]!Sheet1.deleteRow">
                <anchor moveWithCells="1" sizeWithCells="1">
                  <from>
                    <xdr:col>6</xdr:col>
                    <xdr:colOff>0</xdr:colOff>
                    <xdr:row>315</xdr:row>
                    <xdr:rowOff>0</xdr:rowOff>
                  </from>
                  <to>
                    <xdr:col>10</xdr:col>
                    <xdr:colOff>0</xdr:colOff>
                    <xdr:row>316</xdr:row>
                    <xdr:rowOff>0</xdr:rowOff>
                  </to>
                </anchor>
              </controlPr>
            </control>
          </mc:Choice>
        </mc:AlternateContent>
        <mc:AlternateContent xmlns:mc="http://schemas.openxmlformats.org/markup-compatibility/2006">
          <mc:Choice Requires="x14">
            <control shapeId="1233" r:id="rId211" name="Button 209">
              <controlPr locked="0" defaultSize="0" print="0" autoFill="0" autoPict="0" macro="[1]!Sheet1.deleteRow">
                <anchor moveWithCells="1" sizeWithCells="1">
                  <from>
                    <xdr:col>6</xdr:col>
                    <xdr:colOff>0</xdr:colOff>
                    <xdr:row>316</xdr:row>
                    <xdr:rowOff>0</xdr:rowOff>
                  </from>
                  <to>
                    <xdr:col>10</xdr:col>
                    <xdr:colOff>0</xdr:colOff>
                    <xdr:row>317</xdr:row>
                    <xdr:rowOff>0</xdr:rowOff>
                  </to>
                </anchor>
              </controlPr>
            </control>
          </mc:Choice>
        </mc:AlternateContent>
        <mc:AlternateContent xmlns:mc="http://schemas.openxmlformats.org/markup-compatibility/2006">
          <mc:Choice Requires="x14">
            <control shapeId="1234" r:id="rId212" name="Button 210">
              <controlPr locked="0" defaultSize="0" print="0" autoFill="0" autoPict="0" macro="[1]!Sheet1.deleteRow">
                <anchor moveWithCells="1" sizeWithCells="1">
                  <from>
                    <xdr:col>6</xdr:col>
                    <xdr:colOff>0</xdr:colOff>
                    <xdr:row>317</xdr:row>
                    <xdr:rowOff>0</xdr:rowOff>
                  </from>
                  <to>
                    <xdr:col>10</xdr:col>
                    <xdr:colOff>0</xdr:colOff>
                    <xdr:row>318</xdr:row>
                    <xdr:rowOff>0</xdr:rowOff>
                  </to>
                </anchor>
              </controlPr>
            </control>
          </mc:Choice>
        </mc:AlternateContent>
        <mc:AlternateContent xmlns:mc="http://schemas.openxmlformats.org/markup-compatibility/2006">
          <mc:Choice Requires="x14">
            <control shapeId="1235" r:id="rId213" name="Button 211">
              <controlPr locked="0" defaultSize="0" print="0" autoFill="0" autoPict="0" macro="[1]!Sheet1.deleteRow">
                <anchor moveWithCells="1" sizeWithCells="1">
                  <from>
                    <xdr:col>6</xdr:col>
                    <xdr:colOff>0</xdr:colOff>
                    <xdr:row>318</xdr:row>
                    <xdr:rowOff>0</xdr:rowOff>
                  </from>
                  <to>
                    <xdr:col>10</xdr:col>
                    <xdr:colOff>0</xdr:colOff>
                    <xdr:row>319</xdr:row>
                    <xdr:rowOff>0</xdr:rowOff>
                  </to>
                </anchor>
              </controlPr>
            </control>
          </mc:Choice>
        </mc:AlternateContent>
        <mc:AlternateContent xmlns:mc="http://schemas.openxmlformats.org/markup-compatibility/2006">
          <mc:Choice Requires="x14">
            <control shapeId="1236" r:id="rId214" name="Button 212">
              <controlPr locked="0" defaultSize="0" print="0" autoFill="0" autoPict="0" macro="[1]!Sheet1.deleteRow">
                <anchor moveWithCells="1" sizeWithCells="1">
                  <from>
                    <xdr:col>6</xdr:col>
                    <xdr:colOff>0</xdr:colOff>
                    <xdr:row>319</xdr:row>
                    <xdr:rowOff>0</xdr:rowOff>
                  </from>
                  <to>
                    <xdr:col>10</xdr:col>
                    <xdr:colOff>0</xdr:colOff>
                    <xdr:row>320</xdr:row>
                    <xdr:rowOff>0</xdr:rowOff>
                  </to>
                </anchor>
              </controlPr>
            </control>
          </mc:Choice>
        </mc:AlternateContent>
        <mc:AlternateContent xmlns:mc="http://schemas.openxmlformats.org/markup-compatibility/2006">
          <mc:Choice Requires="x14">
            <control shapeId="1237" r:id="rId215" name="Button 213">
              <controlPr locked="0" defaultSize="0" print="0" autoFill="0" autoPict="0" macro="[1]!Sheet1.deleteRow">
                <anchor moveWithCells="1" sizeWithCells="1">
                  <from>
                    <xdr:col>6</xdr:col>
                    <xdr:colOff>0</xdr:colOff>
                    <xdr:row>320</xdr:row>
                    <xdr:rowOff>0</xdr:rowOff>
                  </from>
                  <to>
                    <xdr:col>10</xdr:col>
                    <xdr:colOff>0</xdr:colOff>
                    <xdr:row>321</xdr:row>
                    <xdr:rowOff>0</xdr:rowOff>
                  </to>
                </anchor>
              </controlPr>
            </control>
          </mc:Choice>
        </mc:AlternateContent>
        <mc:AlternateContent xmlns:mc="http://schemas.openxmlformats.org/markup-compatibility/2006">
          <mc:Choice Requires="x14">
            <control shapeId="1238" r:id="rId216" name="Button 214">
              <controlPr locked="0" defaultSize="0" print="0" autoFill="0" autoPict="0" macro="[1]!Sheet1.deleteRow">
                <anchor moveWithCells="1" sizeWithCells="1">
                  <from>
                    <xdr:col>6</xdr:col>
                    <xdr:colOff>0</xdr:colOff>
                    <xdr:row>321</xdr:row>
                    <xdr:rowOff>0</xdr:rowOff>
                  </from>
                  <to>
                    <xdr:col>10</xdr:col>
                    <xdr:colOff>0</xdr:colOff>
                    <xdr:row>322</xdr:row>
                    <xdr:rowOff>0</xdr:rowOff>
                  </to>
                </anchor>
              </controlPr>
            </control>
          </mc:Choice>
        </mc:AlternateContent>
        <mc:AlternateContent xmlns:mc="http://schemas.openxmlformats.org/markup-compatibility/2006">
          <mc:Choice Requires="x14">
            <control shapeId="1239" r:id="rId217" name="Button 215">
              <controlPr locked="0" defaultSize="0" print="0" autoFill="0" autoPict="0" macro="[1]!Sheet1.deleteRow">
                <anchor moveWithCells="1" sizeWithCells="1">
                  <from>
                    <xdr:col>6</xdr:col>
                    <xdr:colOff>0</xdr:colOff>
                    <xdr:row>322</xdr:row>
                    <xdr:rowOff>0</xdr:rowOff>
                  </from>
                  <to>
                    <xdr:col>10</xdr:col>
                    <xdr:colOff>0</xdr:colOff>
                    <xdr:row>323</xdr:row>
                    <xdr:rowOff>0</xdr:rowOff>
                  </to>
                </anchor>
              </controlPr>
            </control>
          </mc:Choice>
        </mc:AlternateContent>
        <mc:AlternateContent xmlns:mc="http://schemas.openxmlformats.org/markup-compatibility/2006">
          <mc:Choice Requires="x14">
            <control shapeId="1240" r:id="rId218" name="Button 216">
              <controlPr locked="0" defaultSize="0" print="0" autoFill="0" autoPict="0" macro="[1]!Sheet1.deleteRow">
                <anchor moveWithCells="1" sizeWithCells="1">
                  <from>
                    <xdr:col>6</xdr:col>
                    <xdr:colOff>0</xdr:colOff>
                    <xdr:row>323</xdr:row>
                    <xdr:rowOff>0</xdr:rowOff>
                  </from>
                  <to>
                    <xdr:col>10</xdr:col>
                    <xdr:colOff>0</xdr:colOff>
                    <xdr:row>324</xdr:row>
                    <xdr:rowOff>0</xdr:rowOff>
                  </to>
                </anchor>
              </controlPr>
            </control>
          </mc:Choice>
        </mc:AlternateContent>
        <mc:AlternateContent xmlns:mc="http://schemas.openxmlformats.org/markup-compatibility/2006">
          <mc:Choice Requires="x14">
            <control shapeId="1241" r:id="rId219" name="Button 217">
              <controlPr locked="0" defaultSize="0" print="0" autoFill="0" autoPict="0" macro="[1]!Sheet1.deleteRow">
                <anchor moveWithCells="1" sizeWithCells="1">
                  <from>
                    <xdr:col>6</xdr:col>
                    <xdr:colOff>0</xdr:colOff>
                    <xdr:row>324</xdr:row>
                    <xdr:rowOff>0</xdr:rowOff>
                  </from>
                  <to>
                    <xdr:col>10</xdr:col>
                    <xdr:colOff>0</xdr:colOff>
                    <xdr:row>325</xdr:row>
                    <xdr:rowOff>0</xdr:rowOff>
                  </to>
                </anchor>
              </controlPr>
            </control>
          </mc:Choice>
        </mc:AlternateContent>
        <mc:AlternateContent xmlns:mc="http://schemas.openxmlformats.org/markup-compatibility/2006">
          <mc:Choice Requires="x14">
            <control shapeId="1242" r:id="rId220" name="Button 218">
              <controlPr locked="0" defaultSize="0" print="0" autoFill="0" autoPict="0" macro="[1]!Sheet1.InsertNewTableRow">
                <anchor moveWithCells="1" sizeWithCells="1">
                  <from>
                    <xdr:col>6</xdr:col>
                    <xdr:colOff>0</xdr:colOff>
                    <xdr:row>334</xdr:row>
                    <xdr:rowOff>0</xdr:rowOff>
                  </from>
                  <to>
                    <xdr:col>10</xdr:col>
                    <xdr:colOff>0</xdr:colOff>
                    <xdr:row>335</xdr:row>
                    <xdr:rowOff>0</xdr:rowOff>
                  </to>
                </anchor>
              </controlPr>
            </control>
          </mc:Choice>
        </mc:AlternateContent>
        <mc:AlternateContent xmlns:mc="http://schemas.openxmlformats.org/markup-compatibility/2006">
          <mc:Choice Requires="x14">
            <control shapeId="1243" r:id="rId221" name="Button 219">
              <controlPr locked="0" defaultSize="0" print="0" autoFill="0" autoPict="0" macro="[1]!Sheet1.deleteRow">
                <anchor moveWithCells="1" sizeWithCells="1">
                  <from>
                    <xdr:col>6</xdr:col>
                    <xdr:colOff>0</xdr:colOff>
                    <xdr:row>335</xdr:row>
                    <xdr:rowOff>0</xdr:rowOff>
                  </from>
                  <to>
                    <xdr:col>10</xdr:col>
                    <xdr:colOff>0</xdr:colOff>
                    <xdr:row>336</xdr:row>
                    <xdr:rowOff>0</xdr:rowOff>
                  </to>
                </anchor>
              </controlPr>
            </control>
          </mc:Choice>
        </mc:AlternateContent>
        <mc:AlternateContent xmlns:mc="http://schemas.openxmlformats.org/markup-compatibility/2006">
          <mc:Choice Requires="x14">
            <control shapeId="1244" r:id="rId222" name="Button 220">
              <controlPr locked="0" defaultSize="0" print="0" autoFill="0" autoPict="0" macro="[1]!Sheet1.deleteProcedure">
                <anchor moveWithCells="1" sizeWithCells="1">
                  <from>
                    <xdr:col>6</xdr:col>
                    <xdr:colOff>0</xdr:colOff>
                    <xdr:row>327</xdr:row>
                    <xdr:rowOff>0</xdr:rowOff>
                  </from>
                  <to>
                    <xdr:col>10</xdr:col>
                    <xdr:colOff>0</xdr:colOff>
                    <xdr:row>328</xdr:row>
                    <xdr:rowOff>0</xdr:rowOff>
                  </to>
                </anchor>
              </controlPr>
            </control>
          </mc:Choice>
        </mc:AlternateContent>
        <mc:AlternateContent xmlns:mc="http://schemas.openxmlformats.org/markup-compatibility/2006">
          <mc:Choice Requires="x14">
            <control shapeId="1245" r:id="rId223" name="Button 221">
              <controlPr locked="0" defaultSize="0" print="0" autoFill="0" autoPict="0" macro="[1]!Sheet1.deleteRow">
                <anchor moveWithCells="1" sizeWithCells="1">
                  <from>
                    <xdr:col>6</xdr:col>
                    <xdr:colOff>0</xdr:colOff>
                    <xdr:row>336</xdr:row>
                    <xdr:rowOff>0</xdr:rowOff>
                  </from>
                  <to>
                    <xdr:col>10</xdr:col>
                    <xdr:colOff>0</xdr:colOff>
                    <xdr:row>337</xdr:row>
                    <xdr:rowOff>0</xdr:rowOff>
                  </to>
                </anchor>
              </controlPr>
            </control>
          </mc:Choice>
        </mc:AlternateContent>
        <mc:AlternateContent xmlns:mc="http://schemas.openxmlformats.org/markup-compatibility/2006">
          <mc:Choice Requires="x14">
            <control shapeId="1246" r:id="rId224" name="Button 222">
              <controlPr locked="0" defaultSize="0" print="0" autoFill="0" autoPict="0" macro="[1]!Sheet1.deleteRow">
                <anchor moveWithCells="1" sizeWithCells="1">
                  <from>
                    <xdr:col>6</xdr:col>
                    <xdr:colOff>0</xdr:colOff>
                    <xdr:row>337</xdr:row>
                    <xdr:rowOff>0</xdr:rowOff>
                  </from>
                  <to>
                    <xdr:col>10</xdr:col>
                    <xdr:colOff>0</xdr:colOff>
                    <xdr:row>338</xdr:row>
                    <xdr:rowOff>0</xdr:rowOff>
                  </to>
                </anchor>
              </controlPr>
            </control>
          </mc:Choice>
        </mc:AlternateContent>
        <mc:AlternateContent xmlns:mc="http://schemas.openxmlformats.org/markup-compatibility/2006">
          <mc:Choice Requires="x14">
            <control shapeId="1247" r:id="rId225" name="Button 223">
              <controlPr locked="0" defaultSize="0" print="0" autoFill="0" autoPict="0" macro="[1]!Sheet1.deleteRow">
                <anchor moveWithCells="1" sizeWithCells="1">
                  <from>
                    <xdr:col>6</xdr:col>
                    <xdr:colOff>0</xdr:colOff>
                    <xdr:row>338</xdr:row>
                    <xdr:rowOff>0</xdr:rowOff>
                  </from>
                  <to>
                    <xdr:col>10</xdr:col>
                    <xdr:colOff>0</xdr:colOff>
                    <xdr:row>339</xdr:row>
                    <xdr:rowOff>0</xdr:rowOff>
                  </to>
                </anchor>
              </controlPr>
            </control>
          </mc:Choice>
        </mc:AlternateContent>
        <mc:AlternateContent xmlns:mc="http://schemas.openxmlformats.org/markup-compatibility/2006">
          <mc:Choice Requires="x14">
            <control shapeId="1248" r:id="rId226" name="Button 224">
              <controlPr locked="0" defaultSize="0" print="0" autoFill="0" autoPict="0" macro="[1]!Sheet1.deleteRow">
                <anchor moveWithCells="1" sizeWithCells="1">
                  <from>
                    <xdr:col>6</xdr:col>
                    <xdr:colOff>0</xdr:colOff>
                    <xdr:row>339</xdr:row>
                    <xdr:rowOff>0</xdr:rowOff>
                  </from>
                  <to>
                    <xdr:col>10</xdr:col>
                    <xdr:colOff>0</xdr:colOff>
                    <xdr:row>340</xdr:row>
                    <xdr:rowOff>0</xdr:rowOff>
                  </to>
                </anchor>
              </controlPr>
            </control>
          </mc:Choice>
        </mc:AlternateContent>
        <mc:AlternateContent xmlns:mc="http://schemas.openxmlformats.org/markup-compatibility/2006">
          <mc:Choice Requires="x14">
            <control shapeId="1249" r:id="rId227" name="Button 225">
              <controlPr locked="0" defaultSize="0" print="0" autoFill="0" autoPict="0" macro="[1]!Sheet1.deleteRow">
                <anchor moveWithCells="1" sizeWithCells="1">
                  <from>
                    <xdr:col>6</xdr:col>
                    <xdr:colOff>0</xdr:colOff>
                    <xdr:row>340</xdr:row>
                    <xdr:rowOff>0</xdr:rowOff>
                  </from>
                  <to>
                    <xdr:col>10</xdr:col>
                    <xdr:colOff>0</xdr:colOff>
                    <xdr:row>341</xdr:row>
                    <xdr:rowOff>0</xdr:rowOff>
                  </to>
                </anchor>
              </controlPr>
            </control>
          </mc:Choice>
        </mc:AlternateContent>
        <mc:AlternateContent xmlns:mc="http://schemas.openxmlformats.org/markup-compatibility/2006">
          <mc:Choice Requires="x14">
            <control shapeId="1250" r:id="rId228" name="Button 226">
              <controlPr locked="0" defaultSize="0" print="0" autoFill="0" autoPict="0" macro="[1]!Sheet1.deleteRow">
                <anchor moveWithCells="1" sizeWithCells="1">
                  <from>
                    <xdr:col>6</xdr:col>
                    <xdr:colOff>0</xdr:colOff>
                    <xdr:row>341</xdr:row>
                    <xdr:rowOff>0</xdr:rowOff>
                  </from>
                  <to>
                    <xdr:col>10</xdr:col>
                    <xdr:colOff>0</xdr:colOff>
                    <xdr:row>342</xdr:row>
                    <xdr:rowOff>0</xdr:rowOff>
                  </to>
                </anchor>
              </controlPr>
            </control>
          </mc:Choice>
        </mc:AlternateContent>
        <mc:AlternateContent xmlns:mc="http://schemas.openxmlformats.org/markup-compatibility/2006">
          <mc:Choice Requires="x14">
            <control shapeId="1251" r:id="rId229" name="Button 227">
              <controlPr locked="0" defaultSize="0" print="0" autoFill="0" autoPict="0" macro="[1]!Sheet1.deleteRow">
                <anchor moveWithCells="1" sizeWithCells="1">
                  <from>
                    <xdr:col>6</xdr:col>
                    <xdr:colOff>0</xdr:colOff>
                    <xdr:row>342</xdr:row>
                    <xdr:rowOff>0</xdr:rowOff>
                  </from>
                  <to>
                    <xdr:col>10</xdr:col>
                    <xdr:colOff>0</xdr:colOff>
                    <xdr:row>343</xdr:row>
                    <xdr:rowOff>0</xdr:rowOff>
                  </to>
                </anchor>
              </controlPr>
            </control>
          </mc:Choice>
        </mc:AlternateContent>
        <mc:AlternateContent xmlns:mc="http://schemas.openxmlformats.org/markup-compatibility/2006">
          <mc:Choice Requires="x14">
            <control shapeId="1252" r:id="rId230" name="Button 228">
              <controlPr locked="0" defaultSize="0" print="0" autoFill="0" autoPict="0" macro="[1]!Sheet1.deleteRow">
                <anchor moveWithCells="1" sizeWithCells="1">
                  <from>
                    <xdr:col>6</xdr:col>
                    <xdr:colOff>0</xdr:colOff>
                    <xdr:row>343</xdr:row>
                    <xdr:rowOff>0</xdr:rowOff>
                  </from>
                  <to>
                    <xdr:col>10</xdr:col>
                    <xdr:colOff>0</xdr:colOff>
                    <xdr:row>344</xdr:row>
                    <xdr:rowOff>0</xdr:rowOff>
                  </to>
                </anchor>
              </controlPr>
            </control>
          </mc:Choice>
        </mc:AlternateContent>
        <mc:AlternateContent xmlns:mc="http://schemas.openxmlformats.org/markup-compatibility/2006">
          <mc:Choice Requires="x14">
            <control shapeId="1253" r:id="rId231" name="Button 229">
              <controlPr locked="0" defaultSize="0" print="0" autoFill="0" autoPict="0" macro="[1]!Sheet1.deleteRow">
                <anchor moveWithCells="1" sizeWithCells="1">
                  <from>
                    <xdr:col>6</xdr:col>
                    <xdr:colOff>0</xdr:colOff>
                    <xdr:row>344</xdr:row>
                    <xdr:rowOff>0</xdr:rowOff>
                  </from>
                  <to>
                    <xdr:col>10</xdr:col>
                    <xdr:colOff>0</xdr:colOff>
                    <xdr:row>345</xdr:row>
                    <xdr:rowOff>0</xdr:rowOff>
                  </to>
                </anchor>
              </controlPr>
            </control>
          </mc:Choice>
        </mc:AlternateContent>
        <mc:AlternateContent xmlns:mc="http://schemas.openxmlformats.org/markup-compatibility/2006">
          <mc:Choice Requires="x14">
            <control shapeId="1254" r:id="rId232" name="Button 230">
              <controlPr locked="0" defaultSize="0" print="0" autoFill="0" autoPict="0" macro="[1]!Sheet1.delet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255" r:id="rId233" name="Button 231">
              <controlPr locked="0" defaultSize="0" print="0" autoFill="0" autoPict="0" macro="[1]!Sheet1.deleteRow">
                <anchor moveWithCells="1" sizeWithCells="1">
                  <from>
                    <xdr:col>6</xdr:col>
                    <xdr:colOff>0</xdr:colOff>
                    <xdr:row>346</xdr:row>
                    <xdr:rowOff>0</xdr:rowOff>
                  </from>
                  <to>
                    <xdr:col>10</xdr:col>
                    <xdr:colOff>0</xdr:colOff>
                    <xdr:row>347</xdr:row>
                    <xdr:rowOff>0</xdr:rowOff>
                  </to>
                </anchor>
              </controlPr>
            </control>
          </mc:Choice>
        </mc:AlternateContent>
        <mc:AlternateContent xmlns:mc="http://schemas.openxmlformats.org/markup-compatibility/2006">
          <mc:Choice Requires="x14">
            <control shapeId="1256" r:id="rId234" name="Button 232">
              <controlPr locked="0" defaultSize="0" print="0" autoFill="0" autoPict="0" macro="[1]!Sheet1.deleteRow">
                <anchor moveWithCells="1" sizeWithCells="1">
                  <from>
                    <xdr:col>6</xdr:col>
                    <xdr:colOff>0</xdr:colOff>
                    <xdr:row>347</xdr:row>
                    <xdr:rowOff>0</xdr:rowOff>
                  </from>
                  <to>
                    <xdr:col>10</xdr:col>
                    <xdr:colOff>0</xdr:colOff>
                    <xdr:row>348</xdr:row>
                    <xdr:rowOff>0</xdr:rowOff>
                  </to>
                </anchor>
              </controlPr>
            </control>
          </mc:Choice>
        </mc:AlternateContent>
        <mc:AlternateContent xmlns:mc="http://schemas.openxmlformats.org/markup-compatibility/2006">
          <mc:Choice Requires="x14">
            <control shapeId="1257" r:id="rId235" name="Button 233">
              <controlPr locked="0" defaultSize="0" print="0" autoFill="0" autoPict="0" macro="[1]!Sheet1.deleteRow">
                <anchor moveWithCells="1" sizeWithCells="1">
                  <from>
                    <xdr:col>6</xdr:col>
                    <xdr:colOff>0</xdr:colOff>
                    <xdr:row>348</xdr:row>
                    <xdr:rowOff>0</xdr:rowOff>
                  </from>
                  <to>
                    <xdr:col>10</xdr:col>
                    <xdr:colOff>0</xdr:colOff>
                    <xdr:row>349</xdr:row>
                    <xdr:rowOff>0</xdr:rowOff>
                  </to>
                </anchor>
              </controlPr>
            </control>
          </mc:Choice>
        </mc:AlternateContent>
        <mc:AlternateContent xmlns:mc="http://schemas.openxmlformats.org/markup-compatibility/2006">
          <mc:Choice Requires="x14">
            <control shapeId="1258" r:id="rId236" name="Button 234">
              <controlPr locked="0" defaultSize="0" print="0" autoFill="0" autoPict="0" macro="[1]!Sheet1.deleteRow">
                <anchor moveWithCells="1" sizeWithCells="1">
                  <from>
                    <xdr:col>6</xdr:col>
                    <xdr:colOff>0</xdr:colOff>
                    <xdr:row>349</xdr:row>
                    <xdr:rowOff>0</xdr:rowOff>
                  </from>
                  <to>
                    <xdr:col>10</xdr:col>
                    <xdr:colOff>0</xdr:colOff>
                    <xdr:row>350</xdr:row>
                    <xdr:rowOff>0</xdr:rowOff>
                  </to>
                </anchor>
              </controlPr>
            </control>
          </mc:Choice>
        </mc:AlternateContent>
        <mc:AlternateContent xmlns:mc="http://schemas.openxmlformats.org/markup-compatibility/2006">
          <mc:Choice Requires="x14">
            <control shapeId="1259" r:id="rId237" name="Button 235">
              <controlPr locked="0" defaultSize="0" print="0" autoFill="0" autoPict="0" macro="[1]!Sheet1.deleteRow">
                <anchor moveWithCells="1" sizeWithCells="1">
                  <from>
                    <xdr:col>6</xdr:col>
                    <xdr:colOff>0</xdr:colOff>
                    <xdr:row>350</xdr:row>
                    <xdr:rowOff>0</xdr:rowOff>
                  </from>
                  <to>
                    <xdr:col>10</xdr:col>
                    <xdr:colOff>0</xdr:colOff>
                    <xdr:row>351</xdr:row>
                    <xdr:rowOff>0</xdr:rowOff>
                  </to>
                </anchor>
              </controlPr>
            </control>
          </mc:Choice>
        </mc:AlternateContent>
        <mc:AlternateContent xmlns:mc="http://schemas.openxmlformats.org/markup-compatibility/2006">
          <mc:Choice Requires="x14">
            <control shapeId="1260" r:id="rId238" name="Button 236">
              <controlPr locked="0" defaultSize="0" print="0" autoFill="0" autoPict="0" macro="[1]!Sheet1.deleteRow">
                <anchor moveWithCells="1" sizeWithCells="1">
                  <from>
                    <xdr:col>6</xdr:col>
                    <xdr:colOff>0</xdr:colOff>
                    <xdr:row>351</xdr:row>
                    <xdr:rowOff>0</xdr:rowOff>
                  </from>
                  <to>
                    <xdr:col>10</xdr:col>
                    <xdr:colOff>0</xdr:colOff>
                    <xdr:row>352</xdr:row>
                    <xdr:rowOff>0</xdr:rowOff>
                  </to>
                </anchor>
              </controlPr>
            </control>
          </mc:Choice>
        </mc:AlternateContent>
        <mc:AlternateContent xmlns:mc="http://schemas.openxmlformats.org/markup-compatibility/2006">
          <mc:Choice Requires="x14">
            <control shapeId="1261" r:id="rId239" name="Button 237">
              <controlPr locked="0" defaultSize="0" print="0" autoFill="0" autoPict="0" macro="[1]!Sheet1.deleteRow">
                <anchor moveWithCells="1" sizeWithCells="1">
                  <from>
                    <xdr:col>6</xdr:col>
                    <xdr:colOff>0</xdr:colOff>
                    <xdr:row>352</xdr:row>
                    <xdr:rowOff>0</xdr:rowOff>
                  </from>
                  <to>
                    <xdr:col>10</xdr:col>
                    <xdr:colOff>0</xdr:colOff>
                    <xdr:row>353</xdr:row>
                    <xdr:rowOff>0</xdr:rowOff>
                  </to>
                </anchor>
              </controlPr>
            </control>
          </mc:Choice>
        </mc:AlternateContent>
        <mc:AlternateContent xmlns:mc="http://schemas.openxmlformats.org/markup-compatibility/2006">
          <mc:Choice Requires="x14">
            <control shapeId="1262" r:id="rId240" name="Button 238">
              <controlPr locked="0" defaultSize="0" print="0" autoFill="0" autoPict="0" macro="[1]!Sheet1.deleteRow">
                <anchor moveWithCells="1" sizeWithCells="1">
                  <from>
                    <xdr:col>6</xdr:col>
                    <xdr:colOff>0</xdr:colOff>
                    <xdr:row>353</xdr:row>
                    <xdr:rowOff>0</xdr:rowOff>
                  </from>
                  <to>
                    <xdr:col>10</xdr:col>
                    <xdr:colOff>0</xdr:colOff>
                    <xdr:row>354</xdr:row>
                    <xdr:rowOff>0</xdr:rowOff>
                  </to>
                </anchor>
              </controlPr>
            </control>
          </mc:Choice>
        </mc:AlternateContent>
        <mc:AlternateContent xmlns:mc="http://schemas.openxmlformats.org/markup-compatibility/2006">
          <mc:Choice Requires="x14">
            <control shapeId="1263" r:id="rId241" name="Button 239">
              <controlPr locked="0" defaultSize="0" print="0" autoFill="0" autoPict="0" macro="[1]!Sheet1.deleteRow">
                <anchor moveWithCells="1" sizeWithCells="1">
                  <from>
                    <xdr:col>6</xdr:col>
                    <xdr:colOff>0</xdr:colOff>
                    <xdr:row>354</xdr:row>
                    <xdr:rowOff>0</xdr:rowOff>
                  </from>
                  <to>
                    <xdr:col>10</xdr:col>
                    <xdr:colOff>0</xdr:colOff>
                    <xdr:row>355</xdr:row>
                    <xdr:rowOff>0</xdr:rowOff>
                  </to>
                </anchor>
              </controlPr>
            </control>
          </mc:Choice>
        </mc:AlternateContent>
        <mc:AlternateContent xmlns:mc="http://schemas.openxmlformats.org/markup-compatibility/2006">
          <mc:Choice Requires="x14">
            <control shapeId="1264" r:id="rId242" name="Button 240">
              <controlPr locked="0" defaultSize="0" print="0" autoFill="0" autoPict="0" macro="[1]!Sheet1.deleteRow">
                <anchor moveWithCells="1" sizeWithCells="1">
                  <from>
                    <xdr:col>6</xdr:col>
                    <xdr:colOff>0</xdr:colOff>
                    <xdr:row>355</xdr:row>
                    <xdr:rowOff>0</xdr:rowOff>
                  </from>
                  <to>
                    <xdr:col>10</xdr:col>
                    <xdr:colOff>0</xdr:colOff>
                    <xdr:row>356</xdr:row>
                    <xdr:rowOff>0</xdr:rowOff>
                  </to>
                </anchor>
              </controlPr>
            </control>
          </mc:Choice>
        </mc:AlternateContent>
        <mc:AlternateContent xmlns:mc="http://schemas.openxmlformats.org/markup-compatibility/2006">
          <mc:Choice Requires="x14">
            <control shapeId="1265" r:id="rId243" name="Button 241">
              <controlPr locked="0" defaultSize="0" print="0" autoFill="0" autoPict="0" macro="[1]!Sheet1.deleteRow">
                <anchor moveWithCells="1" sizeWithCells="1">
                  <from>
                    <xdr:col>6</xdr:col>
                    <xdr:colOff>0</xdr:colOff>
                    <xdr:row>356</xdr:row>
                    <xdr:rowOff>0</xdr:rowOff>
                  </from>
                  <to>
                    <xdr:col>10</xdr:col>
                    <xdr:colOff>0</xdr:colOff>
                    <xdr:row>357</xdr:row>
                    <xdr:rowOff>0</xdr:rowOff>
                  </to>
                </anchor>
              </controlPr>
            </control>
          </mc:Choice>
        </mc:AlternateContent>
        <mc:AlternateContent xmlns:mc="http://schemas.openxmlformats.org/markup-compatibility/2006">
          <mc:Choice Requires="x14">
            <control shapeId="1266" r:id="rId244" name="Button 242">
              <controlPr locked="0" defaultSize="0" print="0" autoFill="0" autoPict="0" macro="[1]!Sheet1.deleteRow">
                <anchor moveWithCells="1" sizeWithCells="1">
                  <from>
                    <xdr:col>6</xdr:col>
                    <xdr:colOff>0</xdr:colOff>
                    <xdr:row>357</xdr:row>
                    <xdr:rowOff>0</xdr:rowOff>
                  </from>
                  <to>
                    <xdr:col>10</xdr:col>
                    <xdr:colOff>0</xdr:colOff>
                    <xdr:row>358</xdr:row>
                    <xdr:rowOff>0</xdr:rowOff>
                  </to>
                </anchor>
              </controlPr>
            </control>
          </mc:Choice>
        </mc:AlternateContent>
        <mc:AlternateContent xmlns:mc="http://schemas.openxmlformats.org/markup-compatibility/2006">
          <mc:Choice Requires="x14">
            <control shapeId="1267" r:id="rId245" name="Button 243">
              <controlPr locked="0" defaultSize="0" print="0" autoFill="0" autoPict="0" macro="[1]!Sheet1.deleteRow">
                <anchor moveWithCells="1" sizeWithCells="1">
                  <from>
                    <xdr:col>6</xdr:col>
                    <xdr:colOff>0</xdr:colOff>
                    <xdr:row>358</xdr:row>
                    <xdr:rowOff>0</xdr:rowOff>
                  </from>
                  <to>
                    <xdr:col>10</xdr:col>
                    <xdr:colOff>0</xdr:colOff>
                    <xdr:row>359</xdr:row>
                    <xdr:rowOff>0</xdr:rowOff>
                  </to>
                </anchor>
              </controlPr>
            </control>
          </mc:Choice>
        </mc:AlternateContent>
        <mc:AlternateContent xmlns:mc="http://schemas.openxmlformats.org/markup-compatibility/2006">
          <mc:Choice Requires="x14">
            <control shapeId="1268" r:id="rId246" name="Button 244">
              <controlPr locked="0" defaultSize="0" print="0" autoFill="0" autoPict="0" macro="[1]!Sheet1.InsertNewTableRow">
                <anchor moveWithCells="1" sizeWithCells="1">
                  <from>
                    <xdr:col>6</xdr:col>
                    <xdr:colOff>0</xdr:colOff>
                    <xdr:row>368</xdr:row>
                    <xdr:rowOff>0</xdr:rowOff>
                  </from>
                  <to>
                    <xdr:col>10</xdr:col>
                    <xdr:colOff>0</xdr:colOff>
                    <xdr:row>369</xdr:row>
                    <xdr:rowOff>0</xdr:rowOff>
                  </to>
                </anchor>
              </controlPr>
            </control>
          </mc:Choice>
        </mc:AlternateContent>
        <mc:AlternateContent xmlns:mc="http://schemas.openxmlformats.org/markup-compatibility/2006">
          <mc:Choice Requires="x14">
            <control shapeId="1269" r:id="rId247" name="Button 245">
              <controlPr locked="0" defaultSize="0" print="0" autoFill="0" autoPict="0" macro="[1]!Sheet1.deleteRow">
                <anchor moveWithCells="1" sizeWithCells="1">
                  <from>
                    <xdr:col>6</xdr:col>
                    <xdr:colOff>0</xdr:colOff>
                    <xdr:row>369</xdr:row>
                    <xdr:rowOff>0</xdr:rowOff>
                  </from>
                  <to>
                    <xdr:col>10</xdr:col>
                    <xdr:colOff>0</xdr:colOff>
                    <xdr:row>370</xdr:row>
                    <xdr:rowOff>0</xdr:rowOff>
                  </to>
                </anchor>
              </controlPr>
            </control>
          </mc:Choice>
        </mc:AlternateContent>
        <mc:AlternateContent xmlns:mc="http://schemas.openxmlformats.org/markup-compatibility/2006">
          <mc:Choice Requires="x14">
            <control shapeId="1270" r:id="rId248" name="Button 246">
              <controlPr locked="0" defaultSize="0" print="0" autoFill="0" autoPict="0" macro="[1]!Sheet1.deleteProcedure">
                <anchor moveWithCells="1" sizeWithCells="1">
                  <from>
                    <xdr:col>6</xdr:col>
                    <xdr:colOff>0</xdr:colOff>
                    <xdr:row>361</xdr:row>
                    <xdr:rowOff>0</xdr:rowOff>
                  </from>
                  <to>
                    <xdr:col>10</xdr:col>
                    <xdr:colOff>0</xdr:colOff>
                    <xdr:row>362</xdr:row>
                    <xdr:rowOff>0</xdr:rowOff>
                  </to>
                </anchor>
              </controlPr>
            </control>
          </mc:Choice>
        </mc:AlternateContent>
        <mc:AlternateContent xmlns:mc="http://schemas.openxmlformats.org/markup-compatibility/2006">
          <mc:Choice Requires="x14">
            <control shapeId="1271" r:id="rId249" name="Button 247">
              <controlPr locked="0" defaultSize="0" print="0" autoFill="0" autoPict="0" macro="[1]!Sheet1.InsertNewTableRow">
                <anchor moveWithCells="1" sizeWithCells="1">
                  <from>
                    <xdr:col>6</xdr:col>
                    <xdr:colOff>0</xdr:colOff>
                    <xdr:row>379</xdr:row>
                    <xdr:rowOff>0</xdr:rowOff>
                  </from>
                  <to>
                    <xdr:col>10</xdr:col>
                    <xdr:colOff>0</xdr:colOff>
                    <xdr:row>380</xdr:row>
                    <xdr:rowOff>0</xdr:rowOff>
                  </to>
                </anchor>
              </controlPr>
            </control>
          </mc:Choice>
        </mc:AlternateContent>
        <mc:AlternateContent xmlns:mc="http://schemas.openxmlformats.org/markup-compatibility/2006">
          <mc:Choice Requires="x14">
            <control shapeId="1272" r:id="rId250" name="Button 248">
              <controlPr locked="0" defaultSize="0" print="0" autoFill="0" autoPict="0" macro="[1]!Sheet1.deleteProcedure">
                <anchor moveWithCells="1" sizeWithCells="1">
                  <from>
                    <xdr:col>6</xdr:col>
                    <xdr:colOff>0</xdr:colOff>
                    <xdr:row>372</xdr:row>
                    <xdr:rowOff>0</xdr:rowOff>
                  </from>
                  <to>
                    <xdr:col>10</xdr:col>
                    <xdr:colOff>0</xdr:colOff>
                    <xdr:row>373</xdr:row>
                    <xdr:rowOff>0</xdr:rowOff>
                  </to>
                </anchor>
              </controlPr>
            </control>
          </mc:Choice>
        </mc:AlternateContent>
        <mc:AlternateContent xmlns:mc="http://schemas.openxmlformats.org/markup-compatibility/2006">
          <mc:Choice Requires="x14">
            <control shapeId="1273" r:id="rId251" name="Button 249">
              <controlPr locked="0" defaultSize="0" print="0" autoFill="0" autoPict="0" macro="[1]!Sheet1.deleteRow">
                <anchor moveWithCells="1" sizeWithCells="1">
                  <from>
                    <xdr:col>6</xdr:col>
                    <xdr:colOff>0</xdr:colOff>
                    <xdr:row>380</xdr:row>
                    <xdr:rowOff>0</xdr:rowOff>
                  </from>
                  <to>
                    <xdr:col>10</xdr:col>
                    <xdr:colOff>0</xdr:colOff>
                    <xdr:row>381</xdr:row>
                    <xdr:rowOff>0</xdr:rowOff>
                  </to>
                </anchor>
              </controlPr>
            </control>
          </mc:Choice>
        </mc:AlternateContent>
        <mc:AlternateContent xmlns:mc="http://schemas.openxmlformats.org/markup-compatibility/2006">
          <mc:Choice Requires="x14">
            <control shapeId="1274" r:id="rId252" name="Button 250">
              <controlPr locked="0" defaultSize="0" print="0" autoFill="0" autoPict="0" macro="[1]!Sheet1.deleteRow">
                <anchor moveWithCells="1" sizeWithCells="1">
                  <from>
                    <xdr:col>6</xdr:col>
                    <xdr:colOff>0</xdr:colOff>
                    <xdr:row>381</xdr:row>
                    <xdr:rowOff>0</xdr:rowOff>
                  </from>
                  <to>
                    <xdr:col>10</xdr:col>
                    <xdr:colOff>0</xdr:colOff>
                    <xdr:row>382</xdr:row>
                    <xdr:rowOff>0</xdr:rowOff>
                  </to>
                </anchor>
              </controlPr>
            </control>
          </mc:Choice>
        </mc:AlternateContent>
        <mc:AlternateContent xmlns:mc="http://schemas.openxmlformats.org/markup-compatibility/2006">
          <mc:Choice Requires="x14">
            <control shapeId="1275" r:id="rId253" name="Button 251">
              <controlPr locked="0" defaultSize="0" print="0" autoFill="0" autoPict="0" macro="[1]!Sheet1.deleteRow">
                <anchor moveWithCells="1" sizeWithCells="1">
                  <from>
                    <xdr:col>6</xdr:col>
                    <xdr:colOff>0</xdr:colOff>
                    <xdr:row>382</xdr:row>
                    <xdr:rowOff>0</xdr:rowOff>
                  </from>
                  <to>
                    <xdr:col>10</xdr:col>
                    <xdr:colOff>0</xdr:colOff>
                    <xdr:row>383</xdr:row>
                    <xdr:rowOff>0</xdr:rowOff>
                  </to>
                </anchor>
              </controlPr>
            </control>
          </mc:Choice>
        </mc:AlternateContent>
        <mc:AlternateContent xmlns:mc="http://schemas.openxmlformats.org/markup-compatibility/2006">
          <mc:Choice Requires="x14">
            <control shapeId="1276" r:id="rId254" name="Button 252">
              <controlPr locked="0" defaultSize="0" print="0" autoFill="0" autoPict="0" macro="[1]!Sheet1.deleteRow">
                <anchor moveWithCells="1" sizeWithCells="1">
                  <from>
                    <xdr:col>6</xdr:col>
                    <xdr:colOff>0</xdr:colOff>
                    <xdr:row>383</xdr:row>
                    <xdr:rowOff>0</xdr:rowOff>
                  </from>
                  <to>
                    <xdr:col>10</xdr:col>
                    <xdr:colOff>0</xdr:colOff>
                    <xdr:row>384</xdr:row>
                    <xdr:rowOff>0</xdr:rowOff>
                  </to>
                </anchor>
              </controlPr>
            </control>
          </mc:Choice>
        </mc:AlternateContent>
        <mc:AlternateContent xmlns:mc="http://schemas.openxmlformats.org/markup-compatibility/2006">
          <mc:Choice Requires="x14">
            <control shapeId="1277" r:id="rId255" name="Button 253">
              <controlPr locked="0" defaultSize="0" print="0" autoFill="0" autoPict="0" macro="[1]!Sheet1.deleteRow">
                <anchor moveWithCells="1" sizeWithCells="1">
                  <from>
                    <xdr:col>6</xdr:col>
                    <xdr:colOff>0</xdr:colOff>
                    <xdr:row>384</xdr:row>
                    <xdr:rowOff>0</xdr:rowOff>
                  </from>
                  <to>
                    <xdr:col>10</xdr:col>
                    <xdr:colOff>0</xdr:colOff>
                    <xdr:row>385</xdr:row>
                    <xdr:rowOff>0</xdr:rowOff>
                  </to>
                </anchor>
              </controlPr>
            </control>
          </mc:Choice>
        </mc:AlternateContent>
        <mc:AlternateContent xmlns:mc="http://schemas.openxmlformats.org/markup-compatibility/2006">
          <mc:Choice Requires="x14">
            <control shapeId="1278" r:id="rId256" name="Button 254">
              <controlPr locked="0" defaultSize="0" print="0" autoFill="0" autoPict="0" macro="[1]!Sheet1.deleteRow">
                <anchor moveWithCells="1" sizeWithCells="1">
                  <from>
                    <xdr:col>6</xdr:col>
                    <xdr:colOff>0</xdr:colOff>
                    <xdr:row>385</xdr:row>
                    <xdr:rowOff>0</xdr:rowOff>
                  </from>
                  <to>
                    <xdr:col>10</xdr:col>
                    <xdr:colOff>0</xdr:colOff>
                    <xdr:row>386</xdr:row>
                    <xdr:rowOff>0</xdr:rowOff>
                  </to>
                </anchor>
              </controlPr>
            </control>
          </mc:Choice>
        </mc:AlternateContent>
        <mc:AlternateContent xmlns:mc="http://schemas.openxmlformats.org/markup-compatibility/2006">
          <mc:Choice Requires="x14">
            <control shapeId="1279" r:id="rId257" name="Button 255">
              <controlPr locked="0" defaultSize="0" print="0" autoFill="0" autoPict="0" macro="[1]!Sheet1.deleteRow">
                <anchor moveWithCells="1" sizeWithCells="1">
                  <from>
                    <xdr:col>6</xdr:col>
                    <xdr:colOff>0</xdr:colOff>
                    <xdr:row>386</xdr:row>
                    <xdr:rowOff>0</xdr:rowOff>
                  </from>
                  <to>
                    <xdr:col>10</xdr:col>
                    <xdr:colOff>0</xdr:colOff>
                    <xdr:row>387</xdr:row>
                    <xdr:rowOff>0</xdr:rowOff>
                  </to>
                </anchor>
              </controlPr>
            </control>
          </mc:Choice>
        </mc:AlternateContent>
        <mc:AlternateContent xmlns:mc="http://schemas.openxmlformats.org/markup-compatibility/2006">
          <mc:Choice Requires="x14">
            <control shapeId="1280" r:id="rId258" name="Button 256">
              <controlPr locked="0" defaultSize="0" print="0" autoFill="0" autoPict="0" macro="[1]!Sheet1.deleteRow">
                <anchor moveWithCells="1" sizeWithCells="1">
                  <from>
                    <xdr:col>6</xdr:col>
                    <xdr:colOff>0</xdr:colOff>
                    <xdr:row>387</xdr:row>
                    <xdr:rowOff>0</xdr:rowOff>
                  </from>
                  <to>
                    <xdr:col>10</xdr:col>
                    <xdr:colOff>0</xdr:colOff>
                    <xdr:row>388</xdr:row>
                    <xdr:rowOff>0</xdr:rowOff>
                  </to>
                </anchor>
              </controlPr>
            </control>
          </mc:Choice>
        </mc:AlternateContent>
        <mc:AlternateContent xmlns:mc="http://schemas.openxmlformats.org/markup-compatibility/2006">
          <mc:Choice Requires="x14">
            <control shapeId="1281" r:id="rId259" name="Button 257">
              <controlPr locked="0" defaultSize="0" print="0" autoFill="0" autoPict="0" macro="[1]!Sheet1.deleteRow">
                <anchor moveWithCells="1" sizeWithCells="1">
                  <from>
                    <xdr:col>6</xdr:col>
                    <xdr:colOff>0</xdr:colOff>
                    <xdr:row>388</xdr:row>
                    <xdr:rowOff>0</xdr:rowOff>
                  </from>
                  <to>
                    <xdr:col>10</xdr:col>
                    <xdr:colOff>0</xdr:colOff>
                    <xdr:row>389</xdr:row>
                    <xdr:rowOff>0</xdr:rowOff>
                  </to>
                </anchor>
              </controlPr>
            </control>
          </mc:Choice>
        </mc:AlternateContent>
        <mc:AlternateContent xmlns:mc="http://schemas.openxmlformats.org/markup-compatibility/2006">
          <mc:Choice Requires="x14">
            <control shapeId="1282" r:id="rId260" name="Button 258">
              <controlPr locked="0" defaultSize="0" print="0" autoFill="0" autoPict="0" macro="[1]!Sheet1.deleteRow">
                <anchor moveWithCells="1" sizeWithCells="1">
                  <from>
                    <xdr:col>6</xdr:col>
                    <xdr:colOff>0</xdr:colOff>
                    <xdr:row>389</xdr:row>
                    <xdr:rowOff>0</xdr:rowOff>
                  </from>
                  <to>
                    <xdr:col>10</xdr:col>
                    <xdr:colOff>0</xdr:colOff>
                    <xdr:row>390</xdr:row>
                    <xdr:rowOff>0</xdr:rowOff>
                  </to>
                </anchor>
              </controlPr>
            </control>
          </mc:Choice>
        </mc:AlternateContent>
        <mc:AlternateContent xmlns:mc="http://schemas.openxmlformats.org/markup-compatibility/2006">
          <mc:Choice Requires="x14">
            <control shapeId="1283" r:id="rId261" name="Button 259">
              <controlPr locked="0" defaultSize="0" print="0" autoFill="0" autoPict="0" macro="[1]!Sheet1.deleteRow">
                <anchor moveWithCells="1" sizeWithCells="1">
                  <from>
                    <xdr:col>6</xdr:col>
                    <xdr:colOff>0</xdr:colOff>
                    <xdr:row>390</xdr:row>
                    <xdr:rowOff>0</xdr:rowOff>
                  </from>
                  <to>
                    <xdr:col>10</xdr:col>
                    <xdr:colOff>0</xdr:colOff>
                    <xdr:row>391</xdr:row>
                    <xdr:rowOff>0</xdr:rowOff>
                  </to>
                </anchor>
              </controlPr>
            </control>
          </mc:Choice>
        </mc:AlternateContent>
        <mc:AlternateContent xmlns:mc="http://schemas.openxmlformats.org/markup-compatibility/2006">
          <mc:Choice Requires="x14">
            <control shapeId="1284" r:id="rId262" name="Button 260">
              <controlPr locked="0" defaultSize="0" print="0" autoFill="0" autoPict="0" macro="[1]!Sheet1.deleteRow">
                <anchor moveWithCells="1" sizeWithCells="1">
                  <from>
                    <xdr:col>6</xdr:col>
                    <xdr:colOff>0</xdr:colOff>
                    <xdr:row>391</xdr:row>
                    <xdr:rowOff>0</xdr:rowOff>
                  </from>
                  <to>
                    <xdr:col>10</xdr:col>
                    <xdr:colOff>0</xdr:colOff>
                    <xdr:row>392</xdr:row>
                    <xdr:rowOff>0</xdr:rowOff>
                  </to>
                </anchor>
              </controlPr>
            </control>
          </mc:Choice>
        </mc:AlternateContent>
        <mc:AlternateContent xmlns:mc="http://schemas.openxmlformats.org/markup-compatibility/2006">
          <mc:Choice Requires="x14">
            <control shapeId="1285" r:id="rId263" name="Button 261">
              <controlPr locked="0" defaultSize="0" print="0" autoFill="0" autoPict="0" macro="[1]!Sheet1.deleteRow">
                <anchor moveWithCells="1" sizeWithCells="1">
                  <from>
                    <xdr:col>6</xdr:col>
                    <xdr:colOff>0</xdr:colOff>
                    <xdr:row>392</xdr:row>
                    <xdr:rowOff>0</xdr:rowOff>
                  </from>
                  <to>
                    <xdr:col>10</xdr:col>
                    <xdr:colOff>0</xdr:colOff>
                    <xdr:row>393</xdr:row>
                    <xdr:rowOff>0</xdr:rowOff>
                  </to>
                </anchor>
              </controlPr>
            </control>
          </mc:Choice>
        </mc:AlternateContent>
        <mc:AlternateContent xmlns:mc="http://schemas.openxmlformats.org/markup-compatibility/2006">
          <mc:Choice Requires="x14">
            <control shapeId="1286" r:id="rId264" name="Button 262">
              <controlPr locked="0" defaultSize="0" print="0" autoFill="0" autoPict="0" macro="[1]!Sheet1.deleteRow">
                <anchor moveWithCells="1" sizeWithCells="1">
                  <from>
                    <xdr:col>6</xdr:col>
                    <xdr:colOff>0</xdr:colOff>
                    <xdr:row>393</xdr:row>
                    <xdr:rowOff>0</xdr:rowOff>
                  </from>
                  <to>
                    <xdr:col>10</xdr:col>
                    <xdr:colOff>0</xdr:colOff>
                    <xdr:row>394</xdr:row>
                    <xdr:rowOff>0</xdr:rowOff>
                  </to>
                </anchor>
              </controlPr>
            </control>
          </mc:Choice>
        </mc:AlternateContent>
        <mc:AlternateContent xmlns:mc="http://schemas.openxmlformats.org/markup-compatibility/2006">
          <mc:Choice Requires="x14">
            <control shapeId="1287" r:id="rId265" name="Button 263">
              <controlPr locked="0" defaultSize="0" print="0" autoFill="0" autoPict="0" macro="[1]!Sheet1.deleteRow">
                <anchor moveWithCells="1" sizeWithCells="1">
                  <from>
                    <xdr:col>6</xdr:col>
                    <xdr:colOff>0</xdr:colOff>
                    <xdr:row>394</xdr:row>
                    <xdr:rowOff>0</xdr:rowOff>
                  </from>
                  <to>
                    <xdr:col>10</xdr:col>
                    <xdr:colOff>0</xdr:colOff>
                    <xdr:row>395</xdr:row>
                    <xdr:rowOff>0</xdr:rowOff>
                  </to>
                </anchor>
              </controlPr>
            </control>
          </mc:Choice>
        </mc:AlternateContent>
        <mc:AlternateContent xmlns:mc="http://schemas.openxmlformats.org/markup-compatibility/2006">
          <mc:Choice Requires="x14">
            <control shapeId="1288" r:id="rId266" name="Button 264">
              <controlPr locked="0" defaultSize="0" print="0" autoFill="0" autoPict="0" macro="[1]!Sheet1.deleteRow">
                <anchor moveWithCells="1" sizeWithCells="1">
                  <from>
                    <xdr:col>6</xdr:col>
                    <xdr:colOff>0</xdr:colOff>
                    <xdr:row>395</xdr:row>
                    <xdr:rowOff>0</xdr:rowOff>
                  </from>
                  <to>
                    <xdr:col>10</xdr:col>
                    <xdr:colOff>0</xdr:colOff>
                    <xdr:row>396</xdr:row>
                    <xdr:rowOff>0</xdr:rowOff>
                  </to>
                </anchor>
              </controlPr>
            </control>
          </mc:Choice>
        </mc:AlternateContent>
        <mc:AlternateContent xmlns:mc="http://schemas.openxmlformats.org/markup-compatibility/2006">
          <mc:Choice Requires="x14">
            <control shapeId="1289" r:id="rId267" name="Button 265">
              <controlPr locked="0" defaultSize="0" print="0" autoFill="0" autoPict="0" macro="[1]!Sheet1.deleteRow">
                <anchor moveWithCells="1" sizeWithCells="1">
                  <from>
                    <xdr:col>6</xdr:col>
                    <xdr:colOff>0</xdr:colOff>
                    <xdr:row>396</xdr:row>
                    <xdr:rowOff>0</xdr:rowOff>
                  </from>
                  <to>
                    <xdr:col>10</xdr:col>
                    <xdr:colOff>0</xdr:colOff>
                    <xdr:row>397</xdr:row>
                    <xdr:rowOff>0</xdr:rowOff>
                  </to>
                </anchor>
              </controlPr>
            </control>
          </mc:Choice>
        </mc:AlternateContent>
        <mc:AlternateContent xmlns:mc="http://schemas.openxmlformats.org/markup-compatibility/2006">
          <mc:Choice Requires="x14">
            <control shapeId="1290" r:id="rId268" name="Button 266">
              <controlPr locked="0" defaultSize="0" print="0" autoFill="0" autoPict="0" macro="[1]!Sheet1.deleteRow">
                <anchor moveWithCells="1" sizeWithCells="1">
                  <from>
                    <xdr:col>6</xdr:col>
                    <xdr:colOff>0</xdr:colOff>
                    <xdr:row>397</xdr:row>
                    <xdr:rowOff>0</xdr:rowOff>
                  </from>
                  <to>
                    <xdr:col>10</xdr:col>
                    <xdr:colOff>0</xdr:colOff>
                    <xdr:row>398</xdr:row>
                    <xdr:rowOff>0</xdr:rowOff>
                  </to>
                </anchor>
              </controlPr>
            </control>
          </mc:Choice>
        </mc:AlternateContent>
        <mc:AlternateContent xmlns:mc="http://schemas.openxmlformats.org/markup-compatibility/2006">
          <mc:Choice Requires="x14">
            <control shapeId="1291" r:id="rId269" name="Button 267">
              <controlPr locked="0" defaultSize="0" print="0" autoFill="0" autoPict="0" macro="[1]!Sheet1.deleteRow">
                <anchor moveWithCells="1" sizeWithCells="1">
                  <from>
                    <xdr:col>6</xdr:col>
                    <xdr:colOff>0</xdr:colOff>
                    <xdr:row>398</xdr:row>
                    <xdr:rowOff>0</xdr:rowOff>
                  </from>
                  <to>
                    <xdr:col>10</xdr:col>
                    <xdr:colOff>0</xdr:colOff>
                    <xdr:row>399</xdr:row>
                    <xdr:rowOff>0</xdr:rowOff>
                  </to>
                </anchor>
              </controlPr>
            </control>
          </mc:Choice>
        </mc:AlternateContent>
        <mc:AlternateContent xmlns:mc="http://schemas.openxmlformats.org/markup-compatibility/2006">
          <mc:Choice Requires="x14">
            <control shapeId="1292" r:id="rId270" name="Button 268">
              <controlPr locked="0" defaultSize="0" print="0" autoFill="0" autoPict="0" macro="[1]!Sheet1.deleteRow">
                <anchor moveWithCells="1" sizeWithCells="1">
                  <from>
                    <xdr:col>6</xdr:col>
                    <xdr:colOff>0</xdr:colOff>
                    <xdr:row>399</xdr:row>
                    <xdr:rowOff>0</xdr:rowOff>
                  </from>
                  <to>
                    <xdr:col>10</xdr:col>
                    <xdr:colOff>0</xdr:colOff>
                    <xdr:row>400</xdr:row>
                    <xdr:rowOff>0</xdr:rowOff>
                  </to>
                </anchor>
              </controlPr>
            </control>
          </mc:Choice>
        </mc:AlternateContent>
        <mc:AlternateContent xmlns:mc="http://schemas.openxmlformats.org/markup-compatibility/2006">
          <mc:Choice Requires="x14">
            <control shapeId="1293" r:id="rId271" name="Button 269">
              <controlPr locked="0" defaultSize="0" print="0" autoFill="0" autoPict="0" macro="[1]!Sheet1.deleteRow">
                <anchor moveWithCells="1" sizeWithCells="1">
                  <from>
                    <xdr:col>6</xdr:col>
                    <xdr:colOff>0</xdr:colOff>
                    <xdr:row>400</xdr:row>
                    <xdr:rowOff>0</xdr:rowOff>
                  </from>
                  <to>
                    <xdr:col>10</xdr:col>
                    <xdr:colOff>0</xdr:colOff>
                    <xdr:row>401</xdr:row>
                    <xdr:rowOff>0</xdr:rowOff>
                  </to>
                </anchor>
              </controlPr>
            </control>
          </mc:Choice>
        </mc:AlternateContent>
        <mc:AlternateContent xmlns:mc="http://schemas.openxmlformats.org/markup-compatibility/2006">
          <mc:Choice Requires="x14">
            <control shapeId="1294" r:id="rId272" name="Button 270">
              <controlPr locked="0" defaultSize="0" print="0" autoFill="0" autoPict="0" macro="[1]!Sheet1.deleteRow">
                <anchor moveWithCells="1" sizeWithCells="1">
                  <from>
                    <xdr:col>6</xdr:col>
                    <xdr:colOff>0</xdr:colOff>
                    <xdr:row>401</xdr:row>
                    <xdr:rowOff>0</xdr:rowOff>
                  </from>
                  <to>
                    <xdr:col>10</xdr:col>
                    <xdr:colOff>0</xdr:colOff>
                    <xdr:row>402</xdr:row>
                    <xdr:rowOff>0</xdr:rowOff>
                  </to>
                </anchor>
              </controlPr>
            </control>
          </mc:Choice>
        </mc:AlternateContent>
        <mc:AlternateContent xmlns:mc="http://schemas.openxmlformats.org/markup-compatibility/2006">
          <mc:Choice Requires="x14">
            <control shapeId="1295" r:id="rId273" name="Button 271">
              <controlPr locked="0" defaultSize="0" print="0" autoFill="0" autoPict="0" macro="[1]!Sheet1.deleteRow">
                <anchor moveWithCells="1" sizeWithCells="1">
                  <from>
                    <xdr:col>6</xdr:col>
                    <xdr:colOff>0</xdr:colOff>
                    <xdr:row>402</xdr:row>
                    <xdr:rowOff>0</xdr:rowOff>
                  </from>
                  <to>
                    <xdr:col>10</xdr:col>
                    <xdr:colOff>0</xdr:colOff>
                    <xdr:row>403</xdr:row>
                    <xdr:rowOff>0</xdr:rowOff>
                  </to>
                </anchor>
              </controlPr>
            </control>
          </mc:Choice>
        </mc:AlternateContent>
        <mc:AlternateContent xmlns:mc="http://schemas.openxmlformats.org/markup-compatibility/2006">
          <mc:Choice Requires="x14">
            <control shapeId="1296" r:id="rId274" name="Button 272">
              <controlPr locked="0" defaultSize="0" print="0" autoFill="0" autoPict="0" macro="[1]!Sheet1.deleteRow">
                <anchor moveWithCells="1" sizeWithCells="1">
                  <from>
                    <xdr:col>6</xdr:col>
                    <xdr:colOff>0</xdr:colOff>
                    <xdr:row>403</xdr:row>
                    <xdr:rowOff>0</xdr:rowOff>
                  </from>
                  <to>
                    <xdr:col>10</xdr:col>
                    <xdr:colOff>0</xdr:colOff>
                    <xdr:row>404</xdr:row>
                    <xdr:rowOff>0</xdr:rowOff>
                  </to>
                </anchor>
              </controlPr>
            </control>
          </mc:Choice>
        </mc:AlternateContent>
        <mc:AlternateContent xmlns:mc="http://schemas.openxmlformats.org/markup-compatibility/2006">
          <mc:Choice Requires="x14">
            <control shapeId="1297" r:id="rId275" name="Button 273">
              <controlPr locked="0" defaultSize="0" print="0" autoFill="0" autoPict="0" macro="[1]!Sheet1.InsertNewTableRow">
                <anchor moveWithCells="1" sizeWithCells="1">
                  <from>
                    <xdr:col>6</xdr:col>
                    <xdr:colOff>0</xdr:colOff>
                    <xdr:row>413</xdr:row>
                    <xdr:rowOff>0</xdr:rowOff>
                  </from>
                  <to>
                    <xdr:col>10</xdr:col>
                    <xdr:colOff>0</xdr:colOff>
                    <xdr:row>414</xdr:row>
                    <xdr:rowOff>0</xdr:rowOff>
                  </to>
                </anchor>
              </controlPr>
            </control>
          </mc:Choice>
        </mc:AlternateContent>
        <mc:AlternateContent xmlns:mc="http://schemas.openxmlformats.org/markup-compatibility/2006">
          <mc:Choice Requires="x14">
            <control shapeId="1298" r:id="rId276" name="Button 274">
              <controlPr locked="0" defaultSize="0" print="0" autoFill="0" autoPict="0" macro="[1]!Sheet1.deleteRow">
                <anchor moveWithCells="1" sizeWithCells="1">
                  <from>
                    <xdr:col>6</xdr:col>
                    <xdr:colOff>0</xdr:colOff>
                    <xdr:row>414</xdr:row>
                    <xdr:rowOff>0</xdr:rowOff>
                  </from>
                  <to>
                    <xdr:col>10</xdr:col>
                    <xdr:colOff>0</xdr:colOff>
                    <xdr:row>415</xdr:row>
                    <xdr:rowOff>0</xdr:rowOff>
                  </to>
                </anchor>
              </controlPr>
            </control>
          </mc:Choice>
        </mc:AlternateContent>
        <mc:AlternateContent xmlns:mc="http://schemas.openxmlformats.org/markup-compatibility/2006">
          <mc:Choice Requires="x14">
            <control shapeId="1299" r:id="rId277" name="Button 275">
              <controlPr locked="0" defaultSize="0" print="0" autoFill="0" autoPict="0" macro="[1]!Sheet1.deleteProcedure">
                <anchor moveWithCells="1" sizeWithCells="1">
                  <from>
                    <xdr:col>6</xdr:col>
                    <xdr:colOff>0</xdr:colOff>
                    <xdr:row>406</xdr:row>
                    <xdr:rowOff>0</xdr:rowOff>
                  </from>
                  <to>
                    <xdr:col>10</xdr:col>
                    <xdr:colOff>0</xdr:colOff>
                    <xdr:row>407</xdr:row>
                    <xdr:rowOff>0</xdr:rowOff>
                  </to>
                </anchor>
              </controlPr>
            </control>
          </mc:Choice>
        </mc:AlternateContent>
        <mc:AlternateContent xmlns:mc="http://schemas.openxmlformats.org/markup-compatibility/2006">
          <mc:Choice Requires="x14">
            <control shapeId="1300" r:id="rId278" name="Button 276">
              <controlPr locked="0" defaultSize="0" print="0" autoFill="0" autoPict="0" macro="[1]!Sheet1.InsertNewTableRow">
                <anchor moveWithCells="1" sizeWithCells="1">
                  <from>
                    <xdr:col>6</xdr:col>
                    <xdr:colOff>0</xdr:colOff>
                    <xdr:row>424</xdr:row>
                    <xdr:rowOff>0</xdr:rowOff>
                  </from>
                  <to>
                    <xdr:col>10</xdr:col>
                    <xdr:colOff>0</xdr:colOff>
                    <xdr:row>425</xdr:row>
                    <xdr:rowOff>0</xdr:rowOff>
                  </to>
                </anchor>
              </controlPr>
            </control>
          </mc:Choice>
        </mc:AlternateContent>
        <mc:AlternateContent xmlns:mc="http://schemas.openxmlformats.org/markup-compatibility/2006">
          <mc:Choice Requires="x14">
            <control shapeId="1301" r:id="rId279" name="Button 277">
              <controlPr locked="0" defaultSize="0" print="0" autoFill="0" autoPict="0" macro="[1]!Sheet1.deleteRow">
                <anchor moveWithCells="1" sizeWithCells="1">
                  <from>
                    <xdr:col>6</xdr:col>
                    <xdr:colOff>0</xdr:colOff>
                    <xdr:row>425</xdr:row>
                    <xdr:rowOff>0</xdr:rowOff>
                  </from>
                  <to>
                    <xdr:col>10</xdr:col>
                    <xdr:colOff>0</xdr:colOff>
                    <xdr:row>426</xdr:row>
                    <xdr:rowOff>0</xdr:rowOff>
                  </to>
                </anchor>
              </controlPr>
            </control>
          </mc:Choice>
        </mc:AlternateContent>
        <mc:AlternateContent xmlns:mc="http://schemas.openxmlformats.org/markup-compatibility/2006">
          <mc:Choice Requires="x14">
            <control shapeId="1302" r:id="rId280" name="Button 278">
              <controlPr locked="0" defaultSize="0" print="0" autoFill="0" autoPict="0" macro="[1]!Sheet1.deleteProcedure">
                <anchor moveWithCells="1" sizeWithCells="1">
                  <from>
                    <xdr:col>6</xdr:col>
                    <xdr:colOff>0</xdr:colOff>
                    <xdr:row>417</xdr:row>
                    <xdr:rowOff>0</xdr:rowOff>
                  </from>
                  <to>
                    <xdr:col>10</xdr:col>
                    <xdr:colOff>0</xdr:colOff>
                    <xdr:row>418</xdr:row>
                    <xdr:rowOff>0</xdr:rowOff>
                  </to>
                </anchor>
              </controlPr>
            </control>
          </mc:Choice>
        </mc:AlternateContent>
        <mc:AlternateContent xmlns:mc="http://schemas.openxmlformats.org/markup-compatibility/2006">
          <mc:Choice Requires="x14">
            <control shapeId="1303" r:id="rId281" name="Button 279">
              <controlPr locked="0" defaultSize="0" print="0" autoFill="0" autoPict="0" macro="[1]!Sheet1.InsertNewTableRow">
                <anchor moveWithCells="1" sizeWithCells="1">
                  <from>
                    <xdr:col>6</xdr:col>
                    <xdr:colOff>0</xdr:colOff>
                    <xdr:row>435</xdr:row>
                    <xdr:rowOff>0</xdr:rowOff>
                  </from>
                  <to>
                    <xdr:col>10</xdr:col>
                    <xdr:colOff>0</xdr:colOff>
                    <xdr:row>436</xdr:row>
                    <xdr:rowOff>0</xdr:rowOff>
                  </to>
                </anchor>
              </controlPr>
            </control>
          </mc:Choice>
        </mc:AlternateContent>
        <mc:AlternateContent xmlns:mc="http://schemas.openxmlformats.org/markup-compatibility/2006">
          <mc:Choice Requires="x14">
            <control shapeId="1304" r:id="rId282" name="Button 280">
              <controlPr locked="0" defaultSize="0" print="0" autoFill="0" autoPict="0" macro="[1]!Sheet1.deleteRow">
                <anchor moveWithCells="1" sizeWithCells="1">
                  <from>
                    <xdr:col>6</xdr:col>
                    <xdr:colOff>0</xdr:colOff>
                    <xdr:row>436</xdr:row>
                    <xdr:rowOff>0</xdr:rowOff>
                  </from>
                  <to>
                    <xdr:col>10</xdr:col>
                    <xdr:colOff>0</xdr:colOff>
                    <xdr:row>437</xdr:row>
                    <xdr:rowOff>0</xdr:rowOff>
                  </to>
                </anchor>
              </controlPr>
            </control>
          </mc:Choice>
        </mc:AlternateContent>
        <mc:AlternateContent xmlns:mc="http://schemas.openxmlformats.org/markup-compatibility/2006">
          <mc:Choice Requires="x14">
            <control shapeId="1305" r:id="rId283" name="Button 281">
              <controlPr locked="0" defaultSize="0" print="0" autoFill="0" autoPict="0" macro="[1]!Sheet1.deleteProcedure">
                <anchor moveWithCells="1" sizeWithCells="1">
                  <from>
                    <xdr:col>6</xdr:col>
                    <xdr:colOff>0</xdr:colOff>
                    <xdr:row>428</xdr:row>
                    <xdr:rowOff>0</xdr:rowOff>
                  </from>
                  <to>
                    <xdr:col>10</xdr:col>
                    <xdr:colOff>0</xdr:colOff>
                    <xdr:row>429</xdr:row>
                    <xdr:rowOff>0</xdr:rowOff>
                  </to>
                </anchor>
              </controlPr>
            </control>
          </mc:Choice>
        </mc:AlternateContent>
        <mc:AlternateContent xmlns:mc="http://schemas.openxmlformats.org/markup-compatibility/2006">
          <mc:Choice Requires="x14">
            <control shapeId="1306" r:id="rId284" name="Button 282">
              <controlPr locked="0" defaultSize="0" print="0" autoFill="0" autoPict="0" macro="[1]!Sheet1.deleteRow">
                <anchor moveWithCells="1" sizeWithCells="1">
                  <from>
                    <xdr:col>6</xdr:col>
                    <xdr:colOff>0</xdr:colOff>
                    <xdr:row>437</xdr:row>
                    <xdr:rowOff>0</xdr:rowOff>
                  </from>
                  <to>
                    <xdr:col>10</xdr:col>
                    <xdr:colOff>0</xdr:colOff>
                    <xdr:row>438</xdr:row>
                    <xdr:rowOff>0</xdr:rowOff>
                  </to>
                </anchor>
              </controlPr>
            </control>
          </mc:Choice>
        </mc:AlternateContent>
        <mc:AlternateContent xmlns:mc="http://schemas.openxmlformats.org/markup-compatibility/2006">
          <mc:Choice Requires="x14">
            <control shapeId="1307" r:id="rId285" name="Button 283">
              <controlPr locked="0" defaultSize="0" print="0" autoFill="0" autoPict="0" macro="[1]!Sheet1.deleteRow">
                <anchor moveWithCells="1" sizeWithCells="1">
                  <from>
                    <xdr:col>6</xdr:col>
                    <xdr:colOff>0</xdr:colOff>
                    <xdr:row>438</xdr:row>
                    <xdr:rowOff>0</xdr:rowOff>
                  </from>
                  <to>
                    <xdr:col>10</xdr:col>
                    <xdr:colOff>0</xdr:colOff>
                    <xdr:row>439</xdr:row>
                    <xdr:rowOff>0</xdr:rowOff>
                  </to>
                </anchor>
              </controlPr>
            </control>
          </mc:Choice>
        </mc:AlternateContent>
        <mc:AlternateContent xmlns:mc="http://schemas.openxmlformats.org/markup-compatibility/2006">
          <mc:Choice Requires="x14">
            <control shapeId="1308" r:id="rId286" name="Button 284">
              <controlPr locked="0" defaultSize="0" print="0" autoFill="0" autoPict="0" macro="[1]!Sheet1.deleteRow">
                <anchor moveWithCells="1" sizeWithCells="1">
                  <from>
                    <xdr:col>6</xdr:col>
                    <xdr:colOff>0</xdr:colOff>
                    <xdr:row>439</xdr:row>
                    <xdr:rowOff>0</xdr:rowOff>
                  </from>
                  <to>
                    <xdr:col>10</xdr:col>
                    <xdr:colOff>0</xdr:colOff>
                    <xdr:row>440</xdr:row>
                    <xdr:rowOff>0</xdr:rowOff>
                  </to>
                </anchor>
              </controlPr>
            </control>
          </mc:Choice>
        </mc:AlternateContent>
        <mc:AlternateContent xmlns:mc="http://schemas.openxmlformats.org/markup-compatibility/2006">
          <mc:Choice Requires="x14">
            <control shapeId="1309" r:id="rId287" name="Button 285">
              <controlPr locked="0" defaultSize="0" print="0" autoFill="0" autoPict="0" macro="[1]!Sheet1.deleteRow">
                <anchor moveWithCells="1" sizeWithCells="1">
                  <from>
                    <xdr:col>6</xdr:col>
                    <xdr:colOff>0</xdr:colOff>
                    <xdr:row>440</xdr:row>
                    <xdr:rowOff>0</xdr:rowOff>
                  </from>
                  <to>
                    <xdr:col>10</xdr:col>
                    <xdr:colOff>0</xdr:colOff>
                    <xdr:row>441</xdr:row>
                    <xdr:rowOff>0</xdr:rowOff>
                  </to>
                </anchor>
              </controlPr>
            </control>
          </mc:Choice>
        </mc:AlternateContent>
        <mc:AlternateContent xmlns:mc="http://schemas.openxmlformats.org/markup-compatibility/2006">
          <mc:Choice Requires="x14">
            <control shapeId="1310" r:id="rId288" name="Button 286">
              <controlPr locked="0" defaultSize="0" print="0" autoFill="0" autoPict="0" macro="[1]!Sheet1.deleteRow">
                <anchor moveWithCells="1" sizeWithCells="1">
                  <from>
                    <xdr:col>6</xdr:col>
                    <xdr:colOff>0</xdr:colOff>
                    <xdr:row>441</xdr:row>
                    <xdr:rowOff>0</xdr:rowOff>
                  </from>
                  <to>
                    <xdr:col>10</xdr:col>
                    <xdr:colOff>0</xdr:colOff>
                    <xdr:row>442</xdr:row>
                    <xdr:rowOff>0</xdr:rowOff>
                  </to>
                </anchor>
              </controlPr>
            </control>
          </mc:Choice>
        </mc:AlternateContent>
        <mc:AlternateContent xmlns:mc="http://schemas.openxmlformats.org/markup-compatibility/2006">
          <mc:Choice Requires="x14">
            <control shapeId="1311" r:id="rId289" name="Button 287">
              <controlPr locked="0" defaultSize="0" print="0" autoFill="0" autoPict="0" macro="[1]!Sheet1.deleteRow">
                <anchor moveWithCells="1" sizeWithCells="1">
                  <from>
                    <xdr:col>6</xdr:col>
                    <xdr:colOff>0</xdr:colOff>
                    <xdr:row>442</xdr:row>
                    <xdr:rowOff>0</xdr:rowOff>
                  </from>
                  <to>
                    <xdr:col>10</xdr:col>
                    <xdr:colOff>0</xdr:colOff>
                    <xdr:row>443</xdr:row>
                    <xdr:rowOff>0</xdr:rowOff>
                  </to>
                </anchor>
              </controlPr>
            </control>
          </mc:Choice>
        </mc:AlternateContent>
        <mc:AlternateContent xmlns:mc="http://schemas.openxmlformats.org/markup-compatibility/2006">
          <mc:Choice Requires="x14">
            <control shapeId="1312" r:id="rId290" name="Button 288">
              <controlPr locked="0" defaultSize="0" print="0" autoFill="0" autoPict="0" macro="[1]!Sheet1.deleteRow">
                <anchor moveWithCells="1" sizeWithCells="1">
                  <from>
                    <xdr:col>6</xdr:col>
                    <xdr:colOff>0</xdr:colOff>
                    <xdr:row>443</xdr:row>
                    <xdr:rowOff>0</xdr:rowOff>
                  </from>
                  <to>
                    <xdr:col>10</xdr:col>
                    <xdr:colOff>0</xdr:colOff>
                    <xdr:row>444</xdr:row>
                    <xdr:rowOff>0</xdr:rowOff>
                  </to>
                </anchor>
              </controlPr>
            </control>
          </mc:Choice>
        </mc:AlternateContent>
        <mc:AlternateContent xmlns:mc="http://schemas.openxmlformats.org/markup-compatibility/2006">
          <mc:Choice Requires="x14">
            <control shapeId="1313" r:id="rId291" name="Button 289">
              <controlPr locked="0" defaultSize="0" print="0" autoFill="0" autoPict="0" macro="[1]!Sheet1.deleteRow">
                <anchor moveWithCells="1" sizeWithCells="1">
                  <from>
                    <xdr:col>6</xdr:col>
                    <xdr:colOff>0</xdr:colOff>
                    <xdr:row>444</xdr:row>
                    <xdr:rowOff>0</xdr:rowOff>
                  </from>
                  <to>
                    <xdr:col>10</xdr:col>
                    <xdr:colOff>0</xdr:colOff>
                    <xdr:row>445</xdr:row>
                    <xdr:rowOff>0</xdr:rowOff>
                  </to>
                </anchor>
              </controlPr>
            </control>
          </mc:Choice>
        </mc:AlternateContent>
        <mc:AlternateContent xmlns:mc="http://schemas.openxmlformats.org/markup-compatibility/2006">
          <mc:Choice Requires="x14">
            <control shapeId="1314" r:id="rId292" name="Button 290">
              <controlPr locked="0" defaultSize="0" print="0" autoFill="0" autoPict="0" macro="[1]!Sheet1.deleteRow">
                <anchor moveWithCells="1" sizeWithCells="1">
                  <from>
                    <xdr:col>6</xdr:col>
                    <xdr:colOff>0</xdr:colOff>
                    <xdr:row>445</xdr:row>
                    <xdr:rowOff>0</xdr:rowOff>
                  </from>
                  <to>
                    <xdr:col>10</xdr:col>
                    <xdr:colOff>0</xdr:colOff>
                    <xdr:row>446</xdr:row>
                    <xdr:rowOff>0</xdr:rowOff>
                  </to>
                </anchor>
              </controlPr>
            </control>
          </mc:Choice>
        </mc:AlternateContent>
        <mc:AlternateContent xmlns:mc="http://schemas.openxmlformats.org/markup-compatibility/2006">
          <mc:Choice Requires="x14">
            <control shapeId="1315" r:id="rId293" name="Button 291">
              <controlPr locked="0" defaultSize="0" print="0" autoFill="0" autoPict="0" macro="[1]!Sheet1.deleteRow">
                <anchor moveWithCells="1" sizeWithCells="1">
                  <from>
                    <xdr:col>6</xdr:col>
                    <xdr:colOff>0</xdr:colOff>
                    <xdr:row>446</xdr:row>
                    <xdr:rowOff>0</xdr:rowOff>
                  </from>
                  <to>
                    <xdr:col>10</xdr:col>
                    <xdr:colOff>0</xdr:colOff>
                    <xdr:row>447</xdr:row>
                    <xdr:rowOff>0</xdr:rowOff>
                  </to>
                </anchor>
              </controlPr>
            </control>
          </mc:Choice>
        </mc:AlternateContent>
        <mc:AlternateContent xmlns:mc="http://schemas.openxmlformats.org/markup-compatibility/2006">
          <mc:Choice Requires="x14">
            <control shapeId="1316" r:id="rId294" name="Button 292">
              <controlPr locked="0" defaultSize="0" print="0" autoFill="0" autoPict="0" macro="[1]!Sheet1.deleteRow">
                <anchor moveWithCells="1" sizeWithCells="1">
                  <from>
                    <xdr:col>6</xdr:col>
                    <xdr:colOff>0</xdr:colOff>
                    <xdr:row>447</xdr:row>
                    <xdr:rowOff>0</xdr:rowOff>
                  </from>
                  <to>
                    <xdr:col>10</xdr:col>
                    <xdr:colOff>0</xdr:colOff>
                    <xdr:row>448</xdr:row>
                    <xdr:rowOff>0</xdr:rowOff>
                  </to>
                </anchor>
              </controlPr>
            </control>
          </mc:Choice>
        </mc:AlternateContent>
        <mc:AlternateContent xmlns:mc="http://schemas.openxmlformats.org/markup-compatibility/2006">
          <mc:Choice Requires="x14">
            <control shapeId="1317" r:id="rId295" name="Button 293">
              <controlPr locked="0" defaultSize="0" print="0" autoFill="0" autoPict="0" macro="[1]!Sheet1.deleteRow">
                <anchor moveWithCells="1" sizeWithCells="1">
                  <from>
                    <xdr:col>6</xdr:col>
                    <xdr:colOff>0</xdr:colOff>
                    <xdr:row>448</xdr:row>
                    <xdr:rowOff>0</xdr:rowOff>
                  </from>
                  <to>
                    <xdr:col>10</xdr:col>
                    <xdr:colOff>0</xdr:colOff>
                    <xdr:row>449</xdr:row>
                    <xdr:rowOff>0</xdr:rowOff>
                  </to>
                </anchor>
              </controlPr>
            </control>
          </mc:Choice>
        </mc:AlternateContent>
        <mc:AlternateContent xmlns:mc="http://schemas.openxmlformats.org/markup-compatibility/2006">
          <mc:Choice Requires="x14">
            <control shapeId="1318" r:id="rId296" name="Button 294">
              <controlPr locked="0" defaultSize="0" print="0" autoFill="0" autoPict="0" macro="[1]!Sheet1.deleteRow">
                <anchor moveWithCells="1" sizeWithCells="1">
                  <from>
                    <xdr:col>6</xdr:col>
                    <xdr:colOff>0</xdr:colOff>
                    <xdr:row>449</xdr:row>
                    <xdr:rowOff>0</xdr:rowOff>
                  </from>
                  <to>
                    <xdr:col>10</xdr:col>
                    <xdr:colOff>0</xdr:colOff>
                    <xdr:row>450</xdr:row>
                    <xdr:rowOff>0</xdr:rowOff>
                  </to>
                </anchor>
              </controlPr>
            </control>
          </mc:Choice>
        </mc:AlternateContent>
        <mc:AlternateContent xmlns:mc="http://schemas.openxmlformats.org/markup-compatibility/2006">
          <mc:Choice Requires="x14">
            <control shapeId="1319" r:id="rId297" name="Button 295">
              <controlPr locked="0" defaultSize="0" print="0" autoFill="0" autoPict="0" macro="[1]!Sheet1.deleteRow">
                <anchor moveWithCells="1" sizeWithCells="1">
                  <from>
                    <xdr:col>6</xdr:col>
                    <xdr:colOff>0</xdr:colOff>
                    <xdr:row>450</xdr:row>
                    <xdr:rowOff>0</xdr:rowOff>
                  </from>
                  <to>
                    <xdr:col>10</xdr:col>
                    <xdr:colOff>0</xdr:colOff>
                    <xdr:row>451</xdr:row>
                    <xdr:rowOff>0</xdr:rowOff>
                  </to>
                </anchor>
              </controlPr>
            </control>
          </mc:Choice>
        </mc:AlternateContent>
        <mc:AlternateContent xmlns:mc="http://schemas.openxmlformats.org/markup-compatibility/2006">
          <mc:Choice Requires="x14">
            <control shapeId="1320" r:id="rId298" name="Button 296">
              <controlPr locked="0" defaultSize="0" print="0" autoFill="0" autoPict="0" macro="[1]!Sheet1.deleteRow">
                <anchor moveWithCells="1" sizeWithCells="1">
                  <from>
                    <xdr:col>6</xdr:col>
                    <xdr:colOff>0</xdr:colOff>
                    <xdr:row>451</xdr:row>
                    <xdr:rowOff>0</xdr:rowOff>
                  </from>
                  <to>
                    <xdr:col>10</xdr:col>
                    <xdr:colOff>0</xdr:colOff>
                    <xdr:row>452</xdr:row>
                    <xdr:rowOff>0</xdr:rowOff>
                  </to>
                </anchor>
              </controlPr>
            </control>
          </mc:Choice>
        </mc:AlternateContent>
        <mc:AlternateContent xmlns:mc="http://schemas.openxmlformats.org/markup-compatibility/2006">
          <mc:Choice Requires="x14">
            <control shapeId="1321" r:id="rId299" name="Button 297">
              <controlPr locked="0" defaultSize="0" print="0" autoFill="0" autoPict="0" macro="[1]!Sheet1.deleteRow">
                <anchor moveWithCells="1" sizeWithCells="1">
                  <from>
                    <xdr:col>6</xdr:col>
                    <xdr:colOff>0</xdr:colOff>
                    <xdr:row>452</xdr:row>
                    <xdr:rowOff>0</xdr:rowOff>
                  </from>
                  <to>
                    <xdr:col>10</xdr:col>
                    <xdr:colOff>0</xdr:colOff>
                    <xdr:row>453</xdr:row>
                    <xdr:rowOff>0</xdr:rowOff>
                  </to>
                </anchor>
              </controlPr>
            </control>
          </mc:Choice>
        </mc:AlternateContent>
        <mc:AlternateContent xmlns:mc="http://schemas.openxmlformats.org/markup-compatibility/2006">
          <mc:Choice Requires="x14">
            <control shapeId="1322" r:id="rId300" name="Button 298">
              <controlPr locked="0" defaultSize="0" print="0" autoFill="0" autoPict="0" macro="[1]!Sheet1.deleteRow">
                <anchor moveWithCells="1" sizeWithCells="1">
                  <from>
                    <xdr:col>6</xdr:col>
                    <xdr:colOff>0</xdr:colOff>
                    <xdr:row>453</xdr:row>
                    <xdr:rowOff>0</xdr:rowOff>
                  </from>
                  <to>
                    <xdr:col>10</xdr:col>
                    <xdr:colOff>0</xdr:colOff>
                    <xdr:row>454</xdr:row>
                    <xdr:rowOff>0</xdr:rowOff>
                  </to>
                </anchor>
              </controlPr>
            </control>
          </mc:Choice>
        </mc:AlternateContent>
        <mc:AlternateContent xmlns:mc="http://schemas.openxmlformats.org/markup-compatibility/2006">
          <mc:Choice Requires="x14">
            <control shapeId="1323" r:id="rId301" name="Button 299">
              <controlPr locked="0" defaultSize="0" print="0" autoFill="0" autoPict="0" macro="[1]!Sheet1.deleteRow">
                <anchor moveWithCells="1" sizeWithCells="1">
                  <from>
                    <xdr:col>6</xdr:col>
                    <xdr:colOff>0</xdr:colOff>
                    <xdr:row>454</xdr:row>
                    <xdr:rowOff>0</xdr:rowOff>
                  </from>
                  <to>
                    <xdr:col>10</xdr:col>
                    <xdr:colOff>0</xdr:colOff>
                    <xdr:row>455</xdr:row>
                    <xdr:rowOff>0</xdr:rowOff>
                  </to>
                </anchor>
              </controlPr>
            </control>
          </mc:Choice>
        </mc:AlternateContent>
        <mc:AlternateContent xmlns:mc="http://schemas.openxmlformats.org/markup-compatibility/2006">
          <mc:Choice Requires="x14">
            <control shapeId="1324" r:id="rId302" name="Button 300">
              <controlPr locked="0" defaultSize="0" print="0" autoFill="0" autoPict="0" macro="[1]!Sheet1.deleteRow">
                <anchor moveWithCells="1" sizeWithCells="1">
                  <from>
                    <xdr:col>6</xdr:col>
                    <xdr:colOff>0</xdr:colOff>
                    <xdr:row>455</xdr:row>
                    <xdr:rowOff>0</xdr:rowOff>
                  </from>
                  <to>
                    <xdr:col>10</xdr:col>
                    <xdr:colOff>0</xdr:colOff>
                    <xdr:row>456</xdr:row>
                    <xdr:rowOff>0</xdr:rowOff>
                  </to>
                </anchor>
              </controlPr>
            </control>
          </mc:Choice>
        </mc:AlternateContent>
        <mc:AlternateContent xmlns:mc="http://schemas.openxmlformats.org/markup-compatibility/2006">
          <mc:Choice Requires="x14">
            <control shapeId="1325" r:id="rId303" name="Button 301">
              <controlPr locked="0" defaultSize="0" print="0" autoFill="0" autoPict="0" macro="[1]!Sheet1.deleteRow">
                <anchor moveWithCells="1" sizeWithCells="1">
                  <from>
                    <xdr:col>6</xdr:col>
                    <xdr:colOff>0</xdr:colOff>
                    <xdr:row>456</xdr:row>
                    <xdr:rowOff>0</xdr:rowOff>
                  </from>
                  <to>
                    <xdr:col>10</xdr:col>
                    <xdr:colOff>0</xdr:colOff>
                    <xdr:row>457</xdr:row>
                    <xdr:rowOff>0</xdr:rowOff>
                  </to>
                </anchor>
              </controlPr>
            </control>
          </mc:Choice>
        </mc:AlternateContent>
        <mc:AlternateContent xmlns:mc="http://schemas.openxmlformats.org/markup-compatibility/2006">
          <mc:Choice Requires="x14">
            <control shapeId="1326" r:id="rId304" name="Button 302">
              <controlPr locked="0" defaultSize="0" print="0" autoFill="0" autoPict="0" macro="[1]!Sheet1.deleteRow">
                <anchor moveWithCells="1" sizeWithCells="1">
                  <from>
                    <xdr:col>6</xdr:col>
                    <xdr:colOff>0</xdr:colOff>
                    <xdr:row>457</xdr:row>
                    <xdr:rowOff>0</xdr:rowOff>
                  </from>
                  <to>
                    <xdr:col>10</xdr:col>
                    <xdr:colOff>0</xdr:colOff>
                    <xdr:row>458</xdr:row>
                    <xdr:rowOff>0</xdr:rowOff>
                  </to>
                </anchor>
              </controlPr>
            </control>
          </mc:Choice>
        </mc:AlternateContent>
        <mc:AlternateContent xmlns:mc="http://schemas.openxmlformats.org/markup-compatibility/2006">
          <mc:Choice Requires="x14">
            <control shapeId="1327" r:id="rId305" name="Button 303">
              <controlPr locked="0" defaultSize="0" print="0" autoFill="0" autoPict="0" macro="[1]!Sheet1.deleteRow">
                <anchor moveWithCells="1" sizeWithCells="1">
                  <from>
                    <xdr:col>6</xdr:col>
                    <xdr:colOff>0</xdr:colOff>
                    <xdr:row>458</xdr:row>
                    <xdr:rowOff>0</xdr:rowOff>
                  </from>
                  <to>
                    <xdr:col>10</xdr:col>
                    <xdr:colOff>0</xdr:colOff>
                    <xdr:row>459</xdr:row>
                    <xdr:rowOff>0</xdr:rowOff>
                  </to>
                </anchor>
              </controlPr>
            </control>
          </mc:Choice>
        </mc:AlternateContent>
        <mc:AlternateContent xmlns:mc="http://schemas.openxmlformats.org/markup-compatibility/2006">
          <mc:Choice Requires="x14">
            <control shapeId="1328" r:id="rId306" name="Button 304">
              <controlPr locked="0" defaultSize="0" print="0" autoFill="0" autoPict="0" macro="[1]!Sheet1.deleteRow">
                <anchor moveWithCells="1" sizeWithCells="1">
                  <from>
                    <xdr:col>6</xdr:col>
                    <xdr:colOff>0</xdr:colOff>
                    <xdr:row>459</xdr:row>
                    <xdr:rowOff>0</xdr:rowOff>
                  </from>
                  <to>
                    <xdr:col>10</xdr:col>
                    <xdr:colOff>0</xdr:colOff>
                    <xdr:row>460</xdr:row>
                    <xdr:rowOff>0</xdr:rowOff>
                  </to>
                </anchor>
              </controlPr>
            </control>
          </mc:Choice>
        </mc:AlternateContent>
        <mc:AlternateContent xmlns:mc="http://schemas.openxmlformats.org/markup-compatibility/2006">
          <mc:Choice Requires="x14">
            <control shapeId="1329" r:id="rId307" name="Button 305">
              <controlPr locked="0" defaultSize="0" print="0" autoFill="0" autoPict="0" macro="[1]!Sheet1.InsertNewTableRow">
                <anchor moveWithCells="1" sizeWithCells="1">
                  <from>
                    <xdr:col>6</xdr:col>
                    <xdr:colOff>0</xdr:colOff>
                    <xdr:row>469</xdr:row>
                    <xdr:rowOff>0</xdr:rowOff>
                  </from>
                  <to>
                    <xdr:col>10</xdr:col>
                    <xdr:colOff>0</xdr:colOff>
                    <xdr:row>470</xdr:row>
                    <xdr:rowOff>0</xdr:rowOff>
                  </to>
                </anchor>
              </controlPr>
            </control>
          </mc:Choice>
        </mc:AlternateContent>
        <mc:AlternateContent xmlns:mc="http://schemas.openxmlformats.org/markup-compatibility/2006">
          <mc:Choice Requires="x14">
            <control shapeId="1330" r:id="rId308" name="Button 306">
              <controlPr locked="0" defaultSize="0" print="0" autoFill="0" autoPict="0" macro="[1]!Sheet1.deleteRow">
                <anchor moveWithCells="1" sizeWithCells="1">
                  <from>
                    <xdr:col>6</xdr:col>
                    <xdr:colOff>0</xdr:colOff>
                    <xdr:row>470</xdr:row>
                    <xdr:rowOff>0</xdr:rowOff>
                  </from>
                  <to>
                    <xdr:col>10</xdr:col>
                    <xdr:colOff>0</xdr:colOff>
                    <xdr:row>471</xdr:row>
                    <xdr:rowOff>0</xdr:rowOff>
                  </to>
                </anchor>
              </controlPr>
            </control>
          </mc:Choice>
        </mc:AlternateContent>
        <mc:AlternateContent xmlns:mc="http://schemas.openxmlformats.org/markup-compatibility/2006">
          <mc:Choice Requires="x14">
            <control shapeId="1331" r:id="rId309" name="Button 307">
              <controlPr locked="0" defaultSize="0" print="0" autoFill="0" autoPict="0" macro="[1]!Sheet1.deleteProcedure">
                <anchor moveWithCells="1" sizeWithCells="1">
                  <from>
                    <xdr:col>6</xdr:col>
                    <xdr:colOff>0</xdr:colOff>
                    <xdr:row>462</xdr:row>
                    <xdr:rowOff>0</xdr:rowOff>
                  </from>
                  <to>
                    <xdr:col>10</xdr:col>
                    <xdr:colOff>0</xdr:colOff>
                    <xdr:row>463</xdr:row>
                    <xdr:rowOff>0</xdr:rowOff>
                  </to>
                </anchor>
              </controlPr>
            </control>
          </mc:Choice>
        </mc:AlternateContent>
        <mc:AlternateContent xmlns:mc="http://schemas.openxmlformats.org/markup-compatibility/2006">
          <mc:Choice Requires="x14">
            <control shapeId="1332" r:id="rId310" name="Button 308">
              <controlPr locked="0" defaultSize="0" print="0" autoFill="0" autoPict="0" macro="[1]!Sheet1.deleteRow">
                <anchor moveWithCells="1" sizeWithCells="1">
                  <from>
                    <xdr:col>6</xdr:col>
                    <xdr:colOff>0</xdr:colOff>
                    <xdr:row>471</xdr:row>
                    <xdr:rowOff>0</xdr:rowOff>
                  </from>
                  <to>
                    <xdr:col>10</xdr:col>
                    <xdr:colOff>0</xdr:colOff>
                    <xdr:row>472</xdr:row>
                    <xdr:rowOff>0</xdr:rowOff>
                  </to>
                </anchor>
              </controlPr>
            </control>
          </mc:Choice>
        </mc:AlternateContent>
        <mc:AlternateContent xmlns:mc="http://schemas.openxmlformats.org/markup-compatibility/2006">
          <mc:Choice Requires="x14">
            <control shapeId="1333" r:id="rId311" name="Button 309">
              <controlPr locked="0" defaultSize="0" print="0" autoFill="0" autoPict="0" macro="[1]!Sheet1.deleteRow">
                <anchor moveWithCells="1" sizeWithCells="1">
                  <from>
                    <xdr:col>6</xdr:col>
                    <xdr:colOff>0</xdr:colOff>
                    <xdr:row>472</xdr:row>
                    <xdr:rowOff>0</xdr:rowOff>
                  </from>
                  <to>
                    <xdr:col>10</xdr:col>
                    <xdr:colOff>0</xdr:colOff>
                    <xdr:row>473</xdr:row>
                    <xdr:rowOff>0</xdr:rowOff>
                  </to>
                </anchor>
              </controlPr>
            </control>
          </mc:Choice>
        </mc:AlternateContent>
        <mc:AlternateContent xmlns:mc="http://schemas.openxmlformats.org/markup-compatibility/2006">
          <mc:Choice Requires="x14">
            <control shapeId="1334" r:id="rId312" name="Button 310">
              <controlPr locked="0" defaultSize="0" print="0" autoFill="0" autoPict="0" macro="[1]!Sheet1.deleteRow">
                <anchor moveWithCells="1" sizeWithCells="1">
                  <from>
                    <xdr:col>6</xdr:col>
                    <xdr:colOff>0</xdr:colOff>
                    <xdr:row>473</xdr:row>
                    <xdr:rowOff>0</xdr:rowOff>
                  </from>
                  <to>
                    <xdr:col>10</xdr:col>
                    <xdr:colOff>0</xdr:colOff>
                    <xdr:row>474</xdr:row>
                    <xdr:rowOff>0</xdr:rowOff>
                  </to>
                </anchor>
              </controlPr>
            </control>
          </mc:Choice>
        </mc:AlternateContent>
        <mc:AlternateContent xmlns:mc="http://schemas.openxmlformats.org/markup-compatibility/2006">
          <mc:Choice Requires="x14">
            <control shapeId="1335" r:id="rId313" name="Button 311">
              <controlPr locked="0" defaultSize="0" print="0" autoFill="0" autoPict="0" macro="[1]!Sheet1.deleteRow">
                <anchor moveWithCells="1" sizeWithCells="1">
                  <from>
                    <xdr:col>6</xdr:col>
                    <xdr:colOff>0</xdr:colOff>
                    <xdr:row>474</xdr:row>
                    <xdr:rowOff>0</xdr:rowOff>
                  </from>
                  <to>
                    <xdr:col>10</xdr:col>
                    <xdr:colOff>0</xdr:colOff>
                    <xdr:row>475</xdr:row>
                    <xdr:rowOff>0</xdr:rowOff>
                  </to>
                </anchor>
              </controlPr>
            </control>
          </mc:Choice>
        </mc:AlternateContent>
        <mc:AlternateContent xmlns:mc="http://schemas.openxmlformats.org/markup-compatibility/2006">
          <mc:Choice Requires="x14">
            <control shapeId="1336" r:id="rId314" name="Button 312">
              <controlPr locked="0" defaultSize="0" print="0" autoFill="0" autoPict="0" macro="[1]!Sheet1.deleteRow">
                <anchor moveWithCells="1" sizeWithCells="1">
                  <from>
                    <xdr:col>6</xdr:col>
                    <xdr:colOff>0</xdr:colOff>
                    <xdr:row>475</xdr:row>
                    <xdr:rowOff>0</xdr:rowOff>
                  </from>
                  <to>
                    <xdr:col>10</xdr:col>
                    <xdr:colOff>0</xdr:colOff>
                    <xdr:row>476</xdr:row>
                    <xdr:rowOff>0</xdr:rowOff>
                  </to>
                </anchor>
              </controlPr>
            </control>
          </mc:Choice>
        </mc:AlternateContent>
        <mc:AlternateContent xmlns:mc="http://schemas.openxmlformats.org/markup-compatibility/2006">
          <mc:Choice Requires="x14">
            <control shapeId="1337" r:id="rId315" name="Button 313">
              <controlPr locked="0" defaultSize="0" print="0" autoFill="0" autoPict="0" macro="[1]!Sheet1.deleteRow">
                <anchor moveWithCells="1" sizeWithCells="1">
                  <from>
                    <xdr:col>6</xdr:col>
                    <xdr:colOff>0</xdr:colOff>
                    <xdr:row>476</xdr:row>
                    <xdr:rowOff>0</xdr:rowOff>
                  </from>
                  <to>
                    <xdr:col>10</xdr:col>
                    <xdr:colOff>0</xdr:colOff>
                    <xdr:row>477</xdr:row>
                    <xdr:rowOff>0</xdr:rowOff>
                  </to>
                </anchor>
              </controlPr>
            </control>
          </mc:Choice>
        </mc:AlternateContent>
        <mc:AlternateContent xmlns:mc="http://schemas.openxmlformats.org/markup-compatibility/2006">
          <mc:Choice Requires="x14">
            <control shapeId="1338" r:id="rId316" name="Button 314">
              <controlPr locked="0" defaultSize="0" print="0" autoFill="0" autoPict="0" macro="[1]!Sheet1.deleteRow">
                <anchor moveWithCells="1" sizeWithCells="1">
                  <from>
                    <xdr:col>6</xdr:col>
                    <xdr:colOff>0</xdr:colOff>
                    <xdr:row>477</xdr:row>
                    <xdr:rowOff>0</xdr:rowOff>
                  </from>
                  <to>
                    <xdr:col>10</xdr:col>
                    <xdr:colOff>0</xdr:colOff>
                    <xdr:row>478</xdr:row>
                    <xdr:rowOff>0</xdr:rowOff>
                  </to>
                </anchor>
              </controlPr>
            </control>
          </mc:Choice>
        </mc:AlternateContent>
        <mc:AlternateContent xmlns:mc="http://schemas.openxmlformats.org/markup-compatibility/2006">
          <mc:Choice Requires="x14">
            <control shapeId="1339" r:id="rId317" name="Button 315">
              <controlPr locked="0" defaultSize="0" print="0" autoFill="0" autoPict="0" macro="[1]!Sheet1.deleteRow">
                <anchor moveWithCells="1" sizeWithCells="1">
                  <from>
                    <xdr:col>6</xdr:col>
                    <xdr:colOff>0</xdr:colOff>
                    <xdr:row>478</xdr:row>
                    <xdr:rowOff>0</xdr:rowOff>
                  </from>
                  <to>
                    <xdr:col>10</xdr:col>
                    <xdr:colOff>0</xdr:colOff>
                    <xdr:row>479</xdr:row>
                    <xdr:rowOff>0</xdr:rowOff>
                  </to>
                </anchor>
              </controlPr>
            </control>
          </mc:Choice>
        </mc:AlternateContent>
        <mc:AlternateContent xmlns:mc="http://schemas.openxmlformats.org/markup-compatibility/2006">
          <mc:Choice Requires="x14">
            <control shapeId="1340" r:id="rId318" name="Button 316">
              <controlPr locked="0" defaultSize="0" print="0" autoFill="0" autoPict="0" macro="[1]!Sheet1.deleteRow">
                <anchor moveWithCells="1" sizeWithCells="1">
                  <from>
                    <xdr:col>6</xdr:col>
                    <xdr:colOff>0</xdr:colOff>
                    <xdr:row>479</xdr:row>
                    <xdr:rowOff>0</xdr:rowOff>
                  </from>
                  <to>
                    <xdr:col>10</xdr:col>
                    <xdr:colOff>0</xdr:colOff>
                    <xdr:row>480</xdr:row>
                    <xdr:rowOff>0</xdr:rowOff>
                  </to>
                </anchor>
              </controlPr>
            </control>
          </mc:Choice>
        </mc:AlternateContent>
        <mc:AlternateContent xmlns:mc="http://schemas.openxmlformats.org/markup-compatibility/2006">
          <mc:Choice Requires="x14">
            <control shapeId="1341" r:id="rId319" name="Button 317">
              <controlPr locked="0" defaultSize="0" print="0" autoFill="0" autoPict="0" macro="[1]!Sheet1.deleteRow">
                <anchor moveWithCells="1" sizeWithCells="1">
                  <from>
                    <xdr:col>6</xdr:col>
                    <xdr:colOff>0</xdr:colOff>
                    <xdr:row>480</xdr:row>
                    <xdr:rowOff>0</xdr:rowOff>
                  </from>
                  <to>
                    <xdr:col>10</xdr:col>
                    <xdr:colOff>0</xdr:colOff>
                    <xdr:row>481</xdr:row>
                    <xdr:rowOff>0</xdr:rowOff>
                  </to>
                </anchor>
              </controlPr>
            </control>
          </mc:Choice>
        </mc:AlternateContent>
        <mc:AlternateContent xmlns:mc="http://schemas.openxmlformats.org/markup-compatibility/2006">
          <mc:Choice Requires="x14">
            <control shapeId="1342" r:id="rId320" name="Button 318">
              <controlPr locked="0" defaultSize="0" print="0" autoFill="0" autoPict="0" macro="[1]!Sheet1.deleteRow">
                <anchor moveWithCells="1" sizeWithCells="1">
                  <from>
                    <xdr:col>6</xdr:col>
                    <xdr:colOff>0</xdr:colOff>
                    <xdr:row>481</xdr:row>
                    <xdr:rowOff>0</xdr:rowOff>
                  </from>
                  <to>
                    <xdr:col>10</xdr:col>
                    <xdr:colOff>0</xdr:colOff>
                    <xdr:row>482</xdr:row>
                    <xdr:rowOff>0</xdr:rowOff>
                  </to>
                </anchor>
              </controlPr>
            </control>
          </mc:Choice>
        </mc:AlternateContent>
        <mc:AlternateContent xmlns:mc="http://schemas.openxmlformats.org/markup-compatibility/2006">
          <mc:Choice Requires="x14">
            <control shapeId="1343" r:id="rId321" name="Button 319">
              <controlPr locked="0" defaultSize="0" print="0" autoFill="0" autoPict="0" macro="[1]!Sheet1.deleteRow">
                <anchor moveWithCells="1" sizeWithCells="1">
                  <from>
                    <xdr:col>6</xdr:col>
                    <xdr:colOff>0</xdr:colOff>
                    <xdr:row>482</xdr:row>
                    <xdr:rowOff>0</xdr:rowOff>
                  </from>
                  <to>
                    <xdr:col>10</xdr:col>
                    <xdr:colOff>0</xdr:colOff>
                    <xdr:row>483</xdr:row>
                    <xdr:rowOff>0</xdr:rowOff>
                  </to>
                </anchor>
              </controlPr>
            </control>
          </mc:Choice>
        </mc:AlternateContent>
        <mc:AlternateContent xmlns:mc="http://schemas.openxmlformats.org/markup-compatibility/2006">
          <mc:Choice Requires="x14">
            <control shapeId="1344" r:id="rId322" name="Button 320">
              <controlPr locked="0" defaultSize="0" print="0" autoFill="0" autoPict="0" macro="[1]!Sheet1.deleteRow">
                <anchor moveWithCells="1" sizeWithCells="1">
                  <from>
                    <xdr:col>6</xdr:col>
                    <xdr:colOff>0</xdr:colOff>
                    <xdr:row>483</xdr:row>
                    <xdr:rowOff>0</xdr:rowOff>
                  </from>
                  <to>
                    <xdr:col>10</xdr:col>
                    <xdr:colOff>0</xdr:colOff>
                    <xdr:row>484</xdr:row>
                    <xdr:rowOff>0</xdr:rowOff>
                  </to>
                </anchor>
              </controlPr>
            </control>
          </mc:Choice>
        </mc:AlternateContent>
        <mc:AlternateContent xmlns:mc="http://schemas.openxmlformats.org/markup-compatibility/2006">
          <mc:Choice Requires="x14">
            <control shapeId="1345" r:id="rId323" name="Button 321">
              <controlPr locked="0" defaultSize="0" print="0" autoFill="0" autoPict="0" macro="[1]!Sheet1.deleteRow">
                <anchor moveWithCells="1" sizeWithCells="1">
                  <from>
                    <xdr:col>6</xdr:col>
                    <xdr:colOff>0</xdr:colOff>
                    <xdr:row>484</xdr:row>
                    <xdr:rowOff>0</xdr:rowOff>
                  </from>
                  <to>
                    <xdr:col>10</xdr:col>
                    <xdr:colOff>0</xdr:colOff>
                    <xdr:row>485</xdr:row>
                    <xdr:rowOff>0</xdr:rowOff>
                  </to>
                </anchor>
              </controlPr>
            </control>
          </mc:Choice>
        </mc:AlternateContent>
        <mc:AlternateContent xmlns:mc="http://schemas.openxmlformats.org/markup-compatibility/2006">
          <mc:Choice Requires="x14">
            <control shapeId="1346" r:id="rId324" name="Button 322">
              <controlPr locked="0" defaultSize="0" print="0" autoFill="0" autoPict="0" macro="[1]!Sheet1.deleteRow">
                <anchor moveWithCells="1" sizeWithCells="1">
                  <from>
                    <xdr:col>6</xdr:col>
                    <xdr:colOff>0</xdr:colOff>
                    <xdr:row>485</xdr:row>
                    <xdr:rowOff>0</xdr:rowOff>
                  </from>
                  <to>
                    <xdr:col>10</xdr:col>
                    <xdr:colOff>0</xdr:colOff>
                    <xdr:row>486</xdr:row>
                    <xdr:rowOff>0</xdr:rowOff>
                  </to>
                </anchor>
              </controlPr>
            </control>
          </mc:Choice>
        </mc:AlternateContent>
        <mc:AlternateContent xmlns:mc="http://schemas.openxmlformats.org/markup-compatibility/2006">
          <mc:Choice Requires="x14">
            <control shapeId="1347" r:id="rId325" name="Button 323">
              <controlPr locked="0" defaultSize="0" print="0" autoFill="0" autoPict="0" macro="[1]!Sheet1.deleteRow">
                <anchor moveWithCells="1" sizeWithCells="1">
                  <from>
                    <xdr:col>6</xdr:col>
                    <xdr:colOff>0</xdr:colOff>
                    <xdr:row>486</xdr:row>
                    <xdr:rowOff>0</xdr:rowOff>
                  </from>
                  <to>
                    <xdr:col>10</xdr:col>
                    <xdr:colOff>0</xdr:colOff>
                    <xdr:row>487</xdr:row>
                    <xdr:rowOff>0</xdr:rowOff>
                  </to>
                </anchor>
              </controlPr>
            </control>
          </mc:Choice>
        </mc:AlternateContent>
        <mc:AlternateContent xmlns:mc="http://schemas.openxmlformats.org/markup-compatibility/2006">
          <mc:Choice Requires="x14">
            <control shapeId="1348" r:id="rId326" name="Button 324">
              <controlPr locked="0" defaultSize="0" print="0" autoFill="0" autoPict="0" macro="[1]!Sheet1.deleteRow">
                <anchor moveWithCells="1" sizeWithCells="1">
                  <from>
                    <xdr:col>6</xdr:col>
                    <xdr:colOff>0</xdr:colOff>
                    <xdr:row>487</xdr:row>
                    <xdr:rowOff>0</xdr:rowOff>
                  </from>
                  <to>
                    <xdr:col>10</xdr:col>
                    <xdr:colOff>0</xdr:colOff>
                    <xdr:row>488</xdr:row>
                    <xdr:rowOff>0</xdr:rowOff>
                  </to>
                </anchor>
              </controlPr>
            </control>
          </mc:Choice>
        </mc:AlternateContent>
        <mc:AlternateContent xmlns:mc="http://schemas.openxmlformats.org/markup-compatibility/2006">
          <mc:Choice Requires="x14">
            <control shapeId="1349" r:id="rId327" name="Button 325">
              <controlPr locked="0" defaultSize="0" print="0" autoFill="0" autoPict="0" macro="[1]!Sheet1.deleteRow">
                <anchor moveWithCells="1" sizeWithCells="1">
                  <from>
                    <xdr:col>6</xdr:col>
                    <xdr:colOff>0</xdr:colOff>
                    <xdr:row>488</xdr:row>
                    <xdr:rowOff>0</xdr:rowOff>
                  </from>
                  <to>
                    <xdr:col>10</xdr:col>
                    <xdr:colOff>0</xdr:colOff>
                    <xdr:row>489</xdr:row>
                    <xdr:rowOff>0</xdr:rowOff>
                  </to>
                </anchor>
              </controlPr>
            </control>
          </mc:Choice>
        </mc:AlternateContent>
        <mc:AlternateContent xmlns:mc="http://schemas.openxmlformats.org/markup-compatibility/2006">
          <mc:Choice Requires="x14">
            <control shapeId="1350" r:id="rId328" name="Button 326">
              <controlPr locked="0" defaultSize="0" print="0" autoFill="0" autoPict="0" macro="[1]!Sheet1.deleteRow">
                <anchor moveWithCells="1" sizeWithCells="1">
                  <from>
                    <xdr:col>6</xdr:col>
                    <xdr:colOff>0</xdr:colOff>
                    <xdr:row>489</xdr:row>
                    <xdr:rowOff>0</xdr:rowOff>
                  </from>
                  <to>
                    <xdr:col>10</xdr:col>
                    <xdr:colOff>0</xdr:colOff>
                    <xdr:row>490</xdr:row>
                    <xdr:rowOff>0</xdr:rowOff>
                  </to>
                </anchor>
              </controlPr>
            </control>
          </mc:Choice>
        </mc:AlternateContent>
        <mc:AlternateContent xmlns:mc="http://schemas.openxmlformats.org/markup-compatibility/2006">
          <mc:Choice Requires="x14">
            <control shapeId="1351" r:id="rId329" name="Button 327">
              <controlPr locked="0" defaultSize="0" print="0" autoFill="0" autoPict="0" macro="[1]!Sheet1.deleteRow">
                <anchor moveWithCells="1" sizeWithCells="1">
                  <from>
                    <xdr:col>6</xdr:col>
                    <xdr:colOff>0</xdr:colOff>
                    <xdr:row>490</xdr:row>
                    <xdr:rowOff>0</xdr:rowOff>
                  </from>
                  <to>
                    <xdr:col>10</xdr:col>
                    <xdr:colOff>0</xdr:colOff>
                    <xdr:row>491</xdr:row>
                    <xdr:rowOff>0</xdr:rowOff>
                  </to>
                </anchor>
              </controlPr>
            </control>
          </mc:Choice>
        </mc:AlternateContent>
        <mc:AlternateContent xmlns:mc="http://schemas.openxmlformats.org/markup-compatibility/2006">
          <mc:Choice Requires="x14">
            <control shapeId="1352" r:id="rId330" name="Button 328">
              <controlPr locked="0" defaultSize="0" print="0" autoFill="0" autoPict="0" macro="[1]!Sheet1.deleteRow">
                <anchor moveWithCells="1" sizeWithCells="1">
                  <from>
                    <xdr:col>6</xdr:col>
                    <xdr:colOff>0</xdr:colOff>
                    <xdr:row>491</xdr:row>
                    <xdr:rowOff>0</xdr:rowOff>
                  </from>
                  <to>
                    <xdr:col>10</xdr:col>
                    <xdr:colOff>0</xdr:colOff>
                    <xdr:row>492</xdr:row>
                    <xdr:rowOff>0</xdr:rowOff>
                  </to>
                </anchor>
              </controlPr>
            </control>
          </mc:Choice>
        </mc:AlternateContent>
        <mc:AlternateContent xmlns:mc="http://schemas.openxmlformats.org/markup-compatibility/2006">
          <mc:Choice Requires="x14">
            <control shapeId="1353" r:id="rId331" name="Button 329">
              <controlPr locked="0" defaultSize="0" print="0" autoFill="0" autoPict="0" macro="[1]!Sheet1.deleteRow">
                <anchor moveWithCells="1" sizeWithCells="1">
                  <from>
                    <xdr:col>6</xdr:col>
                    <xdr:colOff>0</xdr:colOff>
                    <xdr:row>492</xdr:row>
                    <xdr:rowOff>0</xdr:rowOff>
                  </from>
                  <to>
                    <xdr:col>10</xdr:col>
                    <xdr:colOff>0</xdr:colOff>
                    <xdr:row>493</xdr:row>
                    <xdr:rowOff>0</xdr:rowOff>
                  </to>
                </anchor>
              </controlPr>
            </control>
          </mc:Choice>
        </mc:AlternateContent>
        <mc:AlternateContent xmlns:mc="http://schemas.openxmlformats.org/markup-compatibility/2006">
          <mc:Choice Requires="x14">
            <control shapeId="1354" r:id="rId332" name="Button 330">
              <controlPr locked="0" defaultSize="0" print="0" autoFill="0" autoPict="0" macro="[1]!Sheet1.deleteRow">
                <anchor moveWithCells="1" sizeWithCells="1">
                  <from>
                    <xdr:col>6</xdr:col>
                    <xdr:colOff>0</xdr:colOff>
                    <xdr:row>493</xdr:row>
                    <xdr:rowOff>0</xdr:rowOff>
                  </from>
                  <to>
                    <xdr:col>10</xdr:col>
                    <xdr:colOff>0</xdr:colOff>
                    <xdr:row>494</xdr:row>
                    <xdr:rowOff>0</xdr:rowOff>
                  </to>
                </anchor>
              </controlPr>
            </control>
          </mc:Choice>
        </mc:AlternateContent>
        <mc:AlternateContent xmlns:mc="http://schemas.openxmlformats.org/markup-compatibility/2006">
          <mc:Choice Requires="x14">
            <control shapeId="1355" r:id="rId333" name="Button 331">
              <controlPr locked="0" defaultSize="0" print="0" autoFill="0" autoPict="0" macro="[1]!Sheet1.InsertNewTableRow">
                <anchor moveWithCells="1" sizeWithCells="1">
                  <from>
                    <xdr:col>6</xdr:col>
                    <xdr:colOff>0</xdr:colOff>
                    <xdr:row>503</xdr:row>
                    <xdr:rowOff>0</xdr:rowOff>
                  </from>
                  <to>
                    <xdr:col>10</xdr:col>
                    <xdr:colOff>0</xdr:colOff>
                    <xdr:row>504</xdr:row>
                    <xdr:rowOff>0</xdr:rowOff>
                  </to>
                </anchor>
              </controlPr>
            </control>
          </mc:Choice>
        </mc:AlternateContent>
        <mc:AlternateContent xmlns:mc="http://schemas.openxmlformats.org/markup-compatibility/2006">
          <mc:Choice Requires="x14">
            <control shapeId="1356" r:id="rId334" name="Button 332">
              <controlPr locked="0" defaultSize="0" print="0" autoFill="0" autoPict="0" macro="[1]!Sheet1.deleteRow">
                <anchor moveWithCells="1" sizeWithCells="1">
                  <from>
                    <xdr:col>6</xdr:col>
                    <xdr:colOff>0</xdr:colOff>
                    <xdr:row>504</xdr:row>
                    <xdr:rowOff>0</xdr:rowOff>
                  </from>
                  <to>
                    <xdr:col>10</xdr:col>
                    <xdr:colOff>0</xdr:colOff>
                    <xdr:row>505</xdr:row>
                    <xdr:rowOff>0</xdr:rowOff>
                  </to>
                </anchor>
              </controlPr>
            </control>
          </mc:Choice>
        </mc:AlternateContent>
        <mc:AlternateContent xmlns:mc="http://schemas.openxmlformats.org/markup-compatibility/2006">
          <mc:Choice Requires="x14">
            <control shapeId="1357" r:id="rId335" name="Button 333">
              <controlPr locked="0" defaultSize="0" print="0" autoFill="0" autoPict="0" macro="[1]!Sheet1.deleteProcedure">
                <anchor moveWithCells="1" sizeWithCells="1">
                  <from>
                    <xdr:col>6</xdr:col>
                    <xdr:colOff>0</xdr:colOff>
                    <xdr:row>496</xdr:row>
                    <xdr:rowOff>0</xdr:rowOff>
                  </from>
                  <to>
                    <xdr:col>10</xdr:col>
                    <xdr:colOff>0</xdr:colOff>
                    <xdr:row>497</xdr:row>
                    <xdr:rowOff>0</xdr:rowOff>
                  </to>
                </anchor>
              </controlPr>
            </control>
          </mc:Choice>
        </mc:AlternateContent>
        <mc:AlternateContent xmlns:mc="http://schemas.openxmlformats.org/markup-compatibility/2006">
          <mc:Choice Requires="x14">
            <control shapeId="1358" r:id="rId336" name="Button 334">
              <controlPr locked="0" defaultSize="0" print="0" autoFill="0" autoPict="0" macro="[1]!Sheet1.deleteRow">
                <anchor moveWithCells="1" sizeWithCells="1">
                  <from>
                    <xdr:col>6</xdr:col>
                    <xdr:colOff>0</xdr:colOff>
                    <xdr:row>505</xdr:row>
                    <xdr:rowOff>0</xdr:rowOff>
                  </from>
                  <to>
                    <xdr:col>10</xdr:col>
                    <xdr:colOff>0</xdr:colOff>
                    <xdr:row>506</xdr:row>
                    <xdr:rowOff>0</xdr:rowOff>
                  </to>
                </anchor>
              </controlPr>
            </control>
          </mc:Choice>
        </mc:AlternateContent>
        <mc:AlternateContent xmlns:mc="http://schemas.openxmlformats.org/markup-compatibility/2006">
          <mc:Choice Requires="x14">
            <control shapeId="1359" r:id="rId337" name="Button 335">
              <controlPr locked="0" defaultSize="0" print="0" autoFill="0" autoPict="0" macro="[1]!Sheet1.deleteRow">
                <anchor moveWithCells="1" sizeWithCells="1">
                  <from>
                    <xdr:col>6</xdr:col>
                    <xdr:colOff>0</xdr:colOff>
                    <xdr:row>506</xdr:row>
                    <xdr:rowOff>0</xdr:rowOff>
                  </from>
                  <to>
                    <xdr:col>10</xdr:col>
                    <xdr:colOff>0</xdr:colOff>
                    <xdr:row>507</xdr:row>
                    <xdr:rowOff>0</xdr:rowOff>
                  </to>
                </anchor>
              </controlPr>
            </control>
          </mc:Choice>
        </mc:AlternateContent>
        <mc:AlternateContent xmlns:mc="http://schemas.openxmlformats.org/markup-compatibility/2006">
          <mc:Choice Requires="x14">
            <control shapeId="1360" r:id="rId338" name="Button 336">
              <controlPr locked="0" defaultSize="0" print="0" autoFill="0" autoPict="0" macro="[1]!Sheet1.deleteRow">
                <anchor moveWithCells="1" sizeWithCells="1">
                  <from>
                    <xdr:col>6</xdr:col>
                    <xdr:colOff>0</xdr:colOff>
                    <xdr:row>507</xdr:row>
                    <xdr:rowOff>0</xdr:rowOff>
                  </from>
                  <to>
                    <xdr:col>10</xdr:col>
                    <xdr:colOff>0</xdr:colOff>
                    <xdr:row>508</xdr:row>
                    <xdr:rowOff>0</xdr:rowOff>
                  </to>
                </anchor>
              </controlPr>
            </control>
          </mc:Choice>
        </mc:AlternateContent>
        <mc:AlternateContent xmlns:mc="http://schemas.openxmlformats.org/markup-compatibility/2006">
          <mc:Choice Requires="x14">
            <control shapeId="1361" r:id="rId339" name="Button 337">
              <controlPr locked="0" defaultSize="0" print="0" autoFill="0" autoPict="0" macro="[1]!Sheet1.deleteRow">
                <anchor moveWithCells="1" sizeWithCells="1">
                  <from>
                    <xdr:col>6</xdr:col>
                    <xdr:colOff>0</xdr:colOff>
                    <xdr:row>508</xdr:row>
                    <xdr:rowOff>0</xdr:rowOff>
                  </from>
                  <to>
                    <xdr:col>10</xdr:col>
                    <xdr:colOff>0</xdr:colOff>
                    <xdr:row>509</xdr:row>
                    <xdr:rowOff>0</xdr:rowOff>
                  </to>
                </anchor>
              </controlPr>
            </control>
          </mc:Choice>
        </mc:AlternateContent>
        <mc:AlternateContent xmlns:mc="http://schemas.openxmlformats.org/markup-compatibility/2006">
          <mc:Choice Requires="x14">
            <control shapeId="1362" r:id="rId340" name="Button 338">
              <controlPr locked="0" defaultSize="0" print="0" autoFill="0" autoPict="0" macro="[1]!Sheet1.deleteRow">
                <anchor moveWithCells="1" sizeWithCells="1">
                  <from>
                    <xdr:col>6</xdr:col>
                    <xdr:colOff>0</xdr:colOff>
                    <xdr:row>509</xdr:row>
                    <xdr:rowOff>0</xdr:rowOff>
                  </from>
                  <to>
                    <xdr:col>10</xdr:col>
                    <xdr:colOff>0</xdr:colOff>
                    <xdr:row>510</xdr:row>
                    <xdr:rowOff>0</xdr:rowOff>
                  </to>
                </anchor>
              </controlPr>
            </control>
          </mc:Choice>
        </mc:AlternateContent>
        <mc:AlternateContent xmlns:mc="http://schemas.openxmlformats.org/markup-compatibility/2006">
          <mc:Choice Requires="x14">
            <control shapeId="1363" r:id="rId341" name="Button 339">
              <controlPr locked="0" defaultSize="0" print="0" autoFill="0" autoPict="0" macro="[1]!Sheet1.deleteRow">
                <anchor moveWithCells="1" sizeWithCells="1">
                  <from>
                    <xdr:col>6</xdr:col>
                    <xdr:colOff>0</xdr:colOff>
                    <xdr:row>510</xdr:row>
                    <xdr:rowOff>0</xdr:rowOff>
                  </from>
                  <to>
                    <xdr:col>10</xdr:col>
                    <xdr:colOff>0</xdr:colOff>
                    <xdr:row>511</xdr:row>
                    <xdr:rowOff>0</xdr:rowOff>
                  </to>
                </anchor>
              </controlPr>
            </control>
          </mc:Choice>
        </mc:AlternateContent>
        <mc:AlternateContent xmlns:mc="http://schemas.openxmlformats.org/markup-compatibility/2006">
          <mc:Choice Requires="x14">
            <control shapeId="1364" r:id="rId342" name="Button 340">
              <controlPr locked="0" defaultSize="0" print="0" autoFill="0" autoPict="0" macro="[1]!Sheet1.deleteRow">
                <anchor moveWithCells="1" sizeWithCells="1">
                  <from>
                    <xdr:col>6</xdr:col>
                    <xdr:colOff>0</xdr:colOff>
                    <xdr:row>511</xdr:row>
                    <xdr:rowOff>0</xdr:rowOff>
                  </from>
                  <to>
                    <xdr:col>10</xdr:col>
                    <xdr:colOff>0</xdr:colOff>
                    <xdr:row>512</xdr:row>
                    <xdr:rowOff>0</xdr:rowOff>
                  </to>
                </anchor>
              </controlPr>
            </control>
          </mc:Choice>
        </mc:AlternateContent>
        <mc:AlternateContent xmlns:mc="http://schemas.openxmlformats.org/markup-compatibility/2006">
          <mc:Choice Requires="x14">
            <control shapeId="1365" r:id="rId343" name="Button 341">
              <controlPr locked="0" defaultSize="0" print="0" autoFill="0" autoPict="0" macro="[1]!Sheet1.deleteRow">
                <anchor moveWithCells="1" sizeWithCells="1">
                  <from>
                    <xdr:col>6</xdr:col>
                    <xdr:colOff>0</xdr:colOff>
                    <xdr:row>512</xdr:row>
                    <xdr:rowOff>0</xdr:rowOff>
                  </from>
                  <to>
                    <xdr:col>10</xdr:col>
                    <xdr:colOff>0</xdr:colOff>
                    <xdr:row>513</xdr:row>
                    <xdr:rowOff>0</xdr:rowOff>
                  </to>
                </anchor>
              </controlPr>
            </control>
          </mc:Choice>
        </mc:AlternateContent>
        <mc:AlternateContent xmlns:mc="http://schemas.openxmlformats.org/markup-compatibility/2006">
          <mc:Choice Requires="x14">
            <control shapeId="1366" r:id="rId344" name="Button 342">
              <controlPr locked="0" defaultSize="0" print="0" autoFill="0" autoPict="0" macro="[1]!Sheet1.deleteRow">
                <anchor moveWithCells="1" sizeWithCells="1">
                  <from>
                    <xdr:col>6</xdr:col>
                    <xdr:colOff>0</xdr:colOff>
                    <xdr:row>513</xdr:row>
                    <xdr:rowOff>0</xdr:rowOff>
                  </from>
                  <to>
                    <xdr:col>10</xdr:col>
                    <xdr:colOff>0</xdr:colOff>
                    <xdr:row>514</xdr:row>
                    <xdr:rowOff>0</xdr:rowOff>
                  </to>
                </anchor>
              </controlPr>
            </control>
          </mc:Choice>
        </mc:AlternateContent>
        <mc:AlternateContent xmlns:mc="http://schemas.openxmlformats.org/markup-compatibility/2006">
          <mc:Choice Requires="x14">
            <control shapeId="1367" r:id="rId345" name="Button 343">
              <controlPr locked="0" defaultSize="0" print="0" autoFill="0" autoPict="0" macro="[1]!Sheet1.deleteRow">
                <anchor moveWithCells="1" sizeWithCells="1">
                  <from>
                    <xdr:col>6</xdr:col>
                    <xdr:colOff>0</xdr:colOff>
                    <xdr:row>514</xdr:row>
                    <xdr:rowOff>0</xdr:rowOff>
                  </from>
                  <to>
                    <xdr:col>10</xdr:col>
                    <xdr:colOff>0</xdr:colOff>
                    <xdr:row>515</xdr:row>
                    <xdr:rowOff>0</xdr:rowOff>
                  </to>
                </anchor>
              </controlPr>
            </control>
          </mc:Choice>
        </mc:AlternateContent>
        <mc:AlternateContent xmlns:mc="http://schemas.openxmlformats.org/markup-compatibility/2006">
          <mc:Choice Requires="x14">
            <control shapeId="1368" r:id="rId346" name="Button 344">
              <controlPr locked="0" defaultSize="0" print="0" autoFill="0" autoPict="0" macro="[1]!Sheet1.deleteRow">
                <anchor moveWithCells="1" sizeWithCells="1">
                  <from>
                    <xdr:col>6</xdr:col>
                    <xdr:colOff>0</xdr:colOff>
                    <xdr:row>515</xdr:row>
                    <xdr:rowOff>0</xdr:rowOff>
                  </from>
                  <to>
                    <xdr:col>10</xdr:col>
                    <xdr:colOff>0</xdr:colOff>
                    <xdr:row>516</xdr:row>
                    <xdr:rowOff>0</xdr:rowOff>
                  </to>
                </anchor>
              </controlPr>
            </control>
          </mc:Choice>
        </mc:AlternateContent>
        <mc:AlternateContent xmlns:mc="http://schemas.openxmlformats.org/markup-compatibility/2006">
          <mc:Choice Requires="x14">
            <control shapeId="1369" r:id="rId347" name="Button 345">
              <controlPr locked="0" defaultSize="0" print="0" autoFill="0" autoPict="0" macro="[1]!Sheet1.deleteRow">
                <anchor moveWithCells="1" sizeWithCells="1">
                  <from>
                    <xdr:col>6</xdr:col>
                    <xdr:colOff>0</xdr:colOff>
                    <xdr:row>516</xdr:row>
                    <xdr:rowOff>0</xdr:rowOff>
                  </from>
                  <to>
                    <xdr:col>10</xdr:col>
                    <xdr:colOff>0</xdr:colOff>
                    <xdr:row>517</xdr:row>
                    <xdr:rowOff>0</xdr:rowOff>
                  </to>
                </anchor>
              </controlPr>
            </control>
          </mc:Choice>
        </mc:AlternateContent>
        <mc:AlternateContent xmlns:mc="http://schemas.openxmlformats.org/markup-compatibility/2006">
          <mc:Choice Requires="x14">
            <control shapeId="1370" r:id="rId348" name="Button 346">
              <controlPr locked="0" defaultSize="0" print="0" autoFill="0" autoPict="0" macro="[1]!Sheet1.deleteRow">
                <anchor moveWithCells="1" sizeWithCells="1">
                  <from>
                    <xdr:col>6</xdr:col>
                    <xdr:colOff>0</xdr:colOff>
                    <xdr:row>517</xdr:row>
                    <xdr:rowOff>0</xdr:rowOff>
                  </from>
                  <to>
                    <xdr:col>10</xdr:col>
                    <xdr:colOff>0</xdr:colOff>
                    <xdr:row>518</xdr:row>
                    <xdr:rowOff>0</xdr:rowOff>
                  </to>
                </anchor>
              </controlPr>
            </control>
          </mc:Choice>
        </mc:AlternateContent>
        <mc:AlternateContent xmlns:mc="http://schemas.openxmlformats.org/markup-compatibility/2006">
          <mc:Choice Requires="x14">
            <control shapeId="1371" r:id="rId349" name="Button 347">
              <controlPr locked="0" defaultSize="0" print="0" autoFill="0" autoPict="0" macro="[1]!Sheet1.deleteRow">
                <anchor moveWithCells="1" sizeWithCells="1">
                  <from>
                    <xdr:col>6</xdr:col>
                    <xdr:colOff>0</xdr:colOff>
                    <xdr:row>518</xdr:row>
                    <xdr:rowOff>0</xdr:rowOff>
                  </from>
                  <to>
                    <xdr:col>10</xdr:col>
                    <xdr:colOff>0</xdr:colOff>
                    <xdr:row>519</xdr:row>
                    <xdr:rowOff>0</xdr:rowOff>
                  </to>
                </anchor>
              </controlPr>
            </control>
          </mc:Choice>
        </mc:AlternateContent>
        <mc:AlternateContent xmlns:mc="http://schemas.openxmlformats.org/markup-compatibility/2006">
          <mc:Choice Requires="x14">
            <control shapeId="1372" r:id="rId350" name="Button 348">
              <controlPr locked="0" defaultSize="0" print="0" autoFill="0" autoPict="0" macro="[1]!Sheet1.deleteRow">
                <anchor moveWithCells="1" sizeWithCells="1">
                  <from>
                    <xdr:col>6</xdr:col>
                    <xdr:colOff>0</xdr:colOff>
                    <xdr:row>519</xdr:row>
                    <xdr:rowOff>0</xdr:rowOff>
                  </from>
                  <to>
                    <xdr:col>10</xdr:col>
                    <xdr:colOff>0</xdr:colOff>
                    <xdr:row>520</xdr:row>
                    <xdr:rowOff>0</xdr:rowOff>
                  </to>
                </anchor>
              </controlPr>
            </control>
          </mc:Choice>
        </mc:AlternateContent>
        <mc:AlternateContent xmlns:mc="http://schemas.openxmlformats.org/markup-compatibility/2006">
          <mc:Choice Requires="x14">
            <control shapeId="1373" r:id="rId351" name="Button 349">
              <controlPr locked="0" defaultSize="0" print="0" autoFill="0" autoPict="0" macro="[1]!Sheet1.deleteRow">
                <anchor moveWithCells="1" sizeWithCells="1">
                  <from>
                    <xdr:col>6</xdr:col>
                    <xdr:colOff>0</xdr:colOff>
                    <xdr:row>520</xdr:row>
                    <xdr:rowOff>0</xdr:rowOff>
                  </from>
                  <to>
                    <xdr:col>10</xdr:col>
                    <xdr:colOff>0</xdr:colOff>
                    <xdr:row>521</xdr:row>
                    <xdr:rowOff>0</xdr:rowOff>
                  </to>
                </anchor>
              </controlPr>
            </control>
          </mc:Choice>
        </mc:AlternateContent>
        <mc:AlternateContent xmlns:mc="http://schemas.openxmlformats.org/markup-compatibility/2006">
          <mc:Choice Requires="x14">
            <control shapeId="1374" r:id="rId352" name="Button 350">
              <controlPr locked="0" defaultSize="0" print="0" autoFill="0" autoPict="0" macro="[1]!Sheet1.deleteRow">
                <anchor moveWithCells="1" sizeWithCells="1">
                  <from>
                    <xdr:col>6</xdr:col>
                    <xdr:colOff>0</xdr:colOff>
                    <xdr:row>521</xdr:row>
                    <xdr:rowOff>0</xdr:rowOff>
                  </from>
                  <to>
                    <xdr:col>10</xdr:col>
                    <xdr:colOff>0</xdr:colOff>
                    <xdr:row>522</xdr:row>
                    <xdr:rowOff>0</xdr:rowOff>
                  </to>
                </anchor>
              </controlPr>
            </control>
          </mc:Choice>
        </mc:AlternateContent>
        <mc:AlternateContent xmlns:mc="http://schemas.openxmlformats.org/markup-compatibility/2006">
          <mc:Choice Requires="x14">
            <control shapeId="1375" r:id="rId353" name="Button 351">
              <controlPr locked="0" defaultSize="0" print="0" autoFill="0" autoPict="0" macro="[1]!Sheet1.deleteRow">
                <anchor moveWithCells="1" sizeWithCells="1">
                  <from>
                    <xdr:col>6</xdr:col>
                    <xdr:colOff>0</xdr:colOff>
                    <xdr:row>522</xdr:row>
                    <xdr:rowOff>0</xdr:rowOff>
                  </from>
                  <to>
                    <xdr:col>10</xdr:col>
                    <xdr:colOff>0</xdr:colOff>
                    <xdr:row>523</xdr:row>
                    <xdr:rowOff>0</xdr:rowOff>
                  </to>
                </anchor>
              </controlPr>
            </control>
          </mc:Choice>
        </mc:AlternateContent>
        <mc:AlternateContent xmlns:mc="http://schemas.openxmlformats.org/markup-compatibility/2006">
          <mc:Choice Requires="x14">
            <control shapeId="1376" r:id="rId354" name="Button 352">
              <controlPr locked="0" defaultSize="0" print="0" autoFill="0" autoPict="0" macro="[1]!Sheet1.deleteRow">
                <anchor moveWithCells="1" sizeWithCells="1">
                  <from>
                    <xdr:col>6</xdr:col>
                    <xdr:colOff>0</xdr:colOff>
                    <xdr:row>523</xdr:row>
                    <xdr:rowOff>0</xdr:rowOff>
                  </from>
                  <to>
                    <xdr:col>10</xdr:col>
                    <xdr:colOff>0</xdr:colOff>
                    <xdr:row>524</xdr:row>
                    <xdr:rowOff>0</xdr:rowOff>
                  </to>
                </anchor>
              </controlPr>
            </control>
          </mc:Choice>
        </mc:AlternateContent>
        <mc:AlternateContent xmlns:mc="http://schemas.openxmlformats.org/markup-compatibility/2006">
          <mc:Choice Requires="x14">
            <control shapeId="1377" r:id="rId355" name="Button 353">
              <controlPr locked="0" defaultSize="0" print="0" autoFill="0" autoPict="0" macro="[1]!Sheet1.deleteRow">
                <anchor moveWithCells="1" sizeWithCells="1">
                  <from>
                    <xdr:col>6</xdr:col>
                    <xdr:colOff>0</xdr:colOff>
                    <xdr:row>524</xdr:row>
                    <xdr:rowOff>0</xdr:rowOff>
                  </from>
                  <to>
                    <xdr:col>10</xdr:col>
                    <xdr:colOff>0</xdr:colOff>
                    <xdr:row>525</xdr:row>
                    <xdr:rowOff>0</xdr:rowOff>
                  </to>
                </anchor>
              </controlPr>
            </control>
          </mc:Choice>
        </mc:AlternateContent>
        <mc:AlternateContent xmlns:mc="http://schemas.openxmlformats.org/markup-compatibility/2006">
          <mc:Choice Requires="x14">
            <control shapeId="1378" r:id="rId356" name="Button 354">
              <controlPr locked="0" defaultSize="0" print="0" autoFill="0" autoPict="0" macro="[1]!Sheet1.deleteRow">
                <anchor moveWithCells="1" sizeWithCells="1">
                  <from>
                    <xdr:col>6</xdr:col>
                    <xdr:colOff>0</xdr:colOff>
                    <xdr:row>525</xdr:row>
                    <xdr:rowOff>0</xdr:rowOff>
                  </from>
                  <to>
                    <xdr:col>10</xdr:col>
                    <xdr:colOff>0</xdr:colOff>
                    <xdr:row>526</xdr:row>
                    <xdr:rowOff>0</xdr:rowOff>
                  </to>
                </anchor>
              </controlPr>
            </control>
          </mc:Choice>
        </mc:AlternateContent>
        <mc:AlternateContent xmlns:mc="http://schemas.openxmlformats.org/markup-compatibility/2006">
          <mc:Choice Requires="x14">
            <control shapeId="1379" r:id="rId357" name="Button 355">
              <controlPr locked="0" defaultSize="0" print="0" autoFill="0" autoPict="0" macro="[1]!Sheet1.deleteRow">
                <anchor moveWithCells="1" sizeWithCells="1">
                  <from>
                    <xdr:col>6</xdr:col>
                    <xdr:colOff>0</xdr:colOff>
                    <xdr:row>526</xdr:row>
                    <xdr:rowOff>0</xdr:rowOff>
                  </from>
                  <to>
                    <xdr:col>10</xdr:col>
                    <xdr:colOff>0</xdr:colOff>
                    <xdr:row>527</xdr:row>
                    <xdr:rowOff>0</xdr:rowOff>
                  </to>
                </anchor>
              </controlPr>
            </control>
          </mc:Choice>
        </mc:AlternateContent>
        <mc:AlternateContent xmlns:mc="http://schemas.openxmlformats.org/markup-compatibility/2006">
          <mc:Choice Requires="x14">
            <control shapeId="1380" r:id="rId358" name="Button 356">
              <controlPr locked="0" defaultSize="0" print="0" autoFill="0" autoPict="0" macro="[1]!Sheet1.InsertNewTableRow">
                <anchor moveWithCells="1" sizeWithCells="1">
                  <from>
                    <xdr:col>6</xdr:col>
                    <xdr:colOff>0</xdr:colOff>
                    <xdr:row>536</xdr:row>
                    <xdr:rowOff>0</xdr:rowOff>
                  </from>
                  <to>
                    <xdr:col>10</xdr:col>
                    <xdr:colOff>0</xdr:colOff>
                    <xdr:row>537</xdr:row>
                    <xdr:rowOff>0</xdr:rowOff>
                  </to>
                </anchor>
              </controlPr>
            </control>
          </mc:Choice>
        </mc:AlternateContent>
        <mc:AlternateContent xmlns:mc="http://schemas.openxmlformats.org/markup-compatibility/2006">
          <mc:Choice Requires="x14">
            <control shapeId="1381" r:id="rId359" name="Button 357">
              <controlPr locked="0" defaultSize="0" print="0" autoFill="0" autoPict="0" macro="[1]!Sheet1.deleteRow">
                <anchor moveWithCells="1" sizeWithCells="1">
                  <from>
                    <xdr:col>6</xdr:col>
                    <xdr:colOff>0</xdr:colOff>
                    <xdr:row>537</xdr:row>
                    <xdr:rowOff>0</xdr:rowOff>
                  </from>
                  <to>
                    <xdr:col>10</xdr:col>
                    <xdr:colOff>0</xdr:colOff>
                    <xdr:row>538</xdr:row>
                    <xdr:rowOff>0</xdr:rowOff>
                  </to>
                </anchor>
              </controlPr>
            </control>
          </mc:Choice>
        </mc:AlternateContent>
        <mc:AlternateContent xmlns:mc="http://schemas.openxmlformats.org/markup-compatibility/2006">
          <mc:Choice Requires="x14">
            <control shapeId="1382" r:id="rId360" name="Button 358">
              <controlPr locked="0" defaultSize="0" print="0" autoFill="0" autoPict="0" macro="[1]!Sheet1.deleteProcedure">
                <anchor moveWithCells="1" sizeWithCells="1">
                  <from>
                    <xdr:col>6</xdr:col>
                    <xdr:colOff>0</xdr:colOff>
                    <xdr:row>529</xdr:row>
                    <xdr:rowOff>0</xdr:rowOff>
                  </from>
                  <to>
                    <xdr:col>10</xdr:col>
                    <xdr:colOff>0</xdr:colOff>
                    <xdr:row>530</xdr:row>
                    <xdr:rowOff>0</xdr:rowOff>
                  </to>
                </anchor>
              </controlPr>
            </control>
          </mc:Choice>
        </mc:AlternateContent>
        <mc:AlternateContent xmlns:mc="http://schemas.openxmlformats.org/markup-compatibility/2006">
          <mc:Choice Requires="x14">
            <control shapeId="1383" r:id="rId361" name="Button 359">
              <controlPr locked="0" defaultSize="0" print="0" autoFill="0" autoPict="0" macro="[1]!Sheet1.deleteRow">
                <anchor moveWithCells="1" sizeWithCells="1">
                  <from>
                    <xdr:col>6</xdr:col>
                    <xdr:colOff>0</xdr:colOff>
                    <xdr:row>538</xdr:row>
                    <xdr:rowOff>0</xdr:rowOff>
                  </from>
                  <to>
                    <xdr:col>10</xdr:col>
                    <xdr:colOff>0</xdr:colOff>
                    <xdr:row>539</xdr:row>
                    <xdr:rowOff>0</xdr:rowOff>
                  </to>
                </anchor>
              </controlPr>
            </control>
          </mc:Choice>
        </mc:AlternateContent>
        <mc:AlternateContent xmlns:mc="http://schemas.openxmlformats.org/markup-compatibility/2006">
          <mc:Choice Requires="x14">
            <control shapeId="1384" r:id="rId362" name="Button 360">
              <controlPr locked="0" defaultSize="0" print="0" autoFill="0" autoPict="0" macro="[1]!Sheet1.deleteRow">
                <anchor moveWithCells="1" sizeWithCells="1">
                  <from>
                    <xdr:col>6</xdr:col>
                    <xdr:colOff>0</xdr:colOff>
                    <xdr:row>539</xdr:row>
                    <xdr:rowOff>0</xdr:rowOff>
                  </from>
                  <to>
                    <xdr:col>10</xdr:col>
                    <xdr:colOff>0</xdr:colOff>
                    <xdr:row>540</xdr:row>
                    <xdr:rowOff>0</xdr:rowOff>
                  </to>
                </anchor>
              </controlPr>
            </control>
          </mc:Choice>
        </mc:AlternateContent>
        <mc:AlternateContent xmlns:mc="http://schemas.openxmlformats.org/markup-compatibility/2006">
          <mc:Choice Requires="x14">
            <control shapeId="1385" r:id="rId363" name="Button 361">
              <controlPr locked="0" defaultSize="0" print="0" autoFill="0" autoPict="0" macro="[1]!Sheet1.deleteRow">
                <anchor moveWithCells="1" sizeWithCells="1">
                  <from>
                    <xdr:col>6</xdr:col>
                    <xdr:colOff>0</xdr:colOff>
                    <xdr:row>540</xdr:row>
                    <xdr:rowOff>0</xdr:rowOff>
                  </from>
                  <to>
                    <xdr:col>10</xdr:col>
                    <xdr:colOff>0</xdr:colOff>
                    <xdr:row>541</xdr:row>
                    <xdr:rowOff>0</xdr:rowOff>
                  </to>
                </anchor>
              </controlPr>
            </control>
          </mc:Choice>
        </mc:AlternateContent>
        <mc:AlternateContent xmlns:mc="http://schemas.openxmlformats.org/markup-compatibility/2006">
          <mc:Choice Requires="x14">
            <control shapeId="1386" r:id="rId364" name="Button 362">
              <controlPr locked="0" defaultSize="0" print="0" autoFill="0" autoPict="0" macro="[1]!Sheet1.deleteRow">
                <anchor moveWithCells="1" sizeWithCells="1">
                  <from>
                    <xdr:col>6</xdr:col>
                    <xdr:colOff>0</xdr:colOff>
                    <xdr:row>541</xdr:row>
                    <xdr:rowOff>0</xdr:rowOff>
                  </from>
                  <to>
                    <xdr:col>10</xdr:col>
                    <xdr:colOff>0</xdr:colOff>
                    <xdr:row>542</xdr:row>
                    <xdr:rowOff>0</xdr:rowOff>
                  </to>
                </anchor>
              </controlPr>
            </control>
          </mc:Choice>
        </mc:AlternateContent>
        <mc:AlternateContent xmlns:mc="http://schemas.openxmlformats.org/markup-compatibility/2006">
          <mc:Choice Requires="x14">
            <control shapeId="1387" r:id="rId365" name="Button 363">
              <controlPr locked="0" defaultSize="0" print="0" autoFill="0" autoPict="0" macro="[1]!Sheet1.deleteRow">
                <anchor moveWithCells="1" sizeWithCells="1">
                  <from>
                    <xdr:col>6</xdr:col>
                    <xdr:colOff>0</xdr:colOff>
                    <xdr:row>542</xdr:row>
                    <xdr:rowOff>0</xdr:rowOff>
                  </from>
                  <to>
                    <xdr:col>10</xdr:col>
                    <xdr:colOff>0</xdr:colOff>
                    <xdr:row>543</xdr:row>
                    <xdr:rowOff>0</xdr:rowOff>
                  </to>
                </anchor>
              </controlPr>
            </control>
          </mc:Choice>
        </mc:AlternateContent>
        <mc:AlternateContent xmlns:mc="http://schemas.openxmlformats.org/markup-compatibility/2006">
          <mc:Choice Requires="x14">
            <control shapeId="1388" r:id="rId366" name="Button 364">
              <controlPr locked="0" defaultSize="0" print="0" autoFill="0" autoPict="0" macro="[1]!Sheet1.deleteRow">
                <anchor moveWithCells="1" sizeWithCells="1">
                  <from>
                    <xdr:col>6</xdr:col>
                    <xdr:colOff>0</xdr:colOff>
                    <xdr:row>543</xdr:row>
                    <xdr:rowOff>0</xdr:rowOff>
                  </from>
                  <to>
                    <xdr:col>10</xdr:col>
                    <xdr:colOff>0</xdr:colOff>
                    <xdr:row>544</xdr:row>
                    <xdr:rowOff>0</xdr:rowOff>
                  </to>
                </anchor>
              </controlPr>
            </control>
          </mc:Choice>
        </mc:AlternateContent>
        <mc:AlternateContent xmlns:mc="http://schemas.openxmlformats.org/markup-compatibility/2006">
          <mc:Choice Requires="x14">
            <control shapeId="1389" r:id="rId367" name="Button 365">
              <controlPr locked="0" defaultSize="0" print="0" autoFill="0" autoPict="0" macro="[1]!Sheet1.deleteRow">
                <anchor moveWithCells="1" sizeWithCells="1">
                  <from>
                    <xdr:col>6</xdr:col>
                    <xdr:colOff>0</xdr:colOff>
                    <xdr:row>544</xdr:row>
                    <xdr:rowOff>0</xdr:rowOff>
                  </from>
                  <to>
                    <xdr:col>10</xdr:col>
                    <xdr:colOff>0</xdr:colOff>
                    <xdr:row>545</xdr:row>
                    <xdr:rowOff>0</xdr:rowOff>
                  </to>
                </anchor>
              </controlPr>
            </control>
          </mc:Choice>
        </mc:AlternateContent>
        <mc:AlternateContent xmlns:mc="http://schemas.openxmlformats.org/markup-compatibility/2006">
          <mc:Choice Requires="x14">
            <control shapeId="1390" r:id="rId368" name="Button 366">
              <controlPr locked="0" defaultSize="0" print="0" autoFill="0" autoPict="0" macro="[1]!Sheet1.deleteRow">
                <anchor moveWithCells="1" sizeWithCells="1">
                  <from>
                    <xdr:col>6</xdr:col>
                    <xdr:colOff>0</xdr:colOff>
                    <xdr:row>545</xdr:row>
                    <xdr:rowOff>0</xdr:rowOff>
                  </from>
                  <to>
                    <xdr:col>10</xdr:col>
                    <xdr:colOff>0</xdr:colOff>
                    <xdr:row>546</xdr:row>
                    <xdr:rowOff>0</xdr:rowOff>
                  </to>
                </anchor>
              </controlPr>
            </control>
          </mc:Choice>
        </mc:AlternateContent>
        <mc:AlternateContent xmlns:mc="http://schemas.openxmlformats.org/markup-compatibility/2006">
          <mc:Choice Requires="x14">
            <control shapeId="1391" r:id="rId369" name="Button 367">
              <controlPr locked="0" defaultSize="0" print="0" autoFill="0" autoPict="0" macro="[1]!Sheet1.deleteRow">
                <anchor moveWithCells="1" sizeWithCells="1">
                  <from>
                    <xdr:col>6</xdr:col>
                    <xdr:colOff>0</xdr:colOff>
                    <xdr:row>546</xdr:row>
                    <xdr:rowOff>0</xdr:rowOff>
                  </from>
                  <to>
                    <xdr:col>10</xdr:col>
                    <xdr:colOff>0</xdr:colOff>
                    <xdr:row>547</xdr:row>
                    <xdr:rowOff>0</xdr:rowOff>
                  </to>
                </anchor>
              </controlPr>
            </control>
          </mc:Choice>
        </mc:AlternateContent>
        <mc:AlternateContent xmlns:mc="http://schemas.openxmlformats.org/markup-compatibility/2006">
          <mc:Choice Requires="x14">
            <control shapeId="1392" r:id="rId370" name="Button 368">
              <controlPr locked="0" defaultSize="0" print="0" autoFill="0" autoPict="0" macro="[1]!Sheet1.deleteRow">
                <anchor moveWithCells="1" sizeWithCells="1">
                  <from>
                    <xdr:col>6</xdr:col>
                    <xdr:colOff>0</xdr:colOff>
                    <xdr:row>547</xdr:row>
                    <xdr:rowOff>0</xdr:rowOff>
                  </from>
                  <to>
                    <xdr:col>10</xdr:col>
                    <xdr:colOff>0</xdr:colOff>
                    <xdr:row>548</xdr:row>
                    <xdr:rowOff>0</xdr:rowOff>
                  </to>
                </anchor>
              </controlPr>
            </control>
          </mc:Choice>
        </mc:AlternateContent>
        <mc:AlternateContent xmlns:mc="http://schemas.openxmlformats.org/markup-compatibility/2006">
          <mc:Choice Requires="x14">
            <control shapeId="1393" r:id="rId371" name="Button 369">
              <controlPr locked="0" defaultSize="0" print="0" autoFill="0" autoPict="0" macro="[1]!Sheet1.deleteRow">
                <anchor moveWithCells="1" sizeWithCells="1">
                  <from>
                    <xdr:col>6</xdr:col>
                    <xdr:colOff>0</xdr:colOff>
                    <xdr:row>548</xdr:row>
                    <xdr:rowOff>0</xdr:rowOff>
                  </from>
                  <to>
                    <xdr:col>10</xdr:col>
                    <xdr:colOff>0</xdr:colOff>
                    <xdr:row>549</xdr:row>
                    <xdr:rowOff>0</xdr:rowOff>
                  </to>
                </anchor>
              </controlPr>
            </control>
          </mc:Choice>
        </mc:AlternateContent>
        <mc:AlternateContent xmlns:mc="http://schemas.openxmlformats.org/markup-compatibility/2006">
          <mc:Choice Requires="x14">
            <control shapeId="1394" r:id="rId372" name="Button 370">
              <controlPr locked="0" defaultSize="0" print="0" autoFill="0" autoPict="0" macro="[1]!Sheet1.deleteRow">
                <anchor moveWithCells="1" sizeWithCells="1">
                  <from>
                    <xdr:col>6</xdr:col>
                    <xdr:colOff>0</xdr:colOff>
                    <xdr:row>549</xdr:row>
                    <xdr:rowOff>0</xdr:rowOff>
                  </from>
                  <to>
                    <xdr:col>10</xdr:col>
                    <xdr:colOff>0</xdr:colOff>
                    <xdr:row>550</xdr:row>
                    <xdr:rowOff>0</xdr:rowOff>
                  </to>
                </anchor>
              </controlPr>
            </control>
          </mc:Choice>
        </mc:AlternateContent>
        <mc:AlternateContent xmlns:mc="http://schemas.openxmlformats.org/markup-compatibility/2006">
          <mc:Choice Requires="x14">
            <control shapeId="1395" r:id="rId373" name="Button 371">
              <controlPr locked="0" defaultSize="0" print="0" autoFill="0" autoPict="0" macro="[1]!Sheet1.deleteRow">
                <anchor moveWithCells="1" sizeWithCells="1">
                  <from>
                    <xdr:col>6</xdr:col>
                    <xdr:colOff>0</xdr:colOff>
                    <xdr:row>550</xdr:row>
                    <xdr:rowOff>0</xdr:rowOff>
                  </from>
                  <to>
                    <xdr:col>10</xdr:col>
                    <xdr:colOff>0</xdr:colOff>
                    <xdr:row>551</xdr:row>
                    <xdr:rowOff>0</xdr:rowOff>
                  </to>
                </anchor>
              </controlPr>
            </control>
          </mc:Choice>
        </mc:AlternateContent>
        <mc:AlternateContent xmlns:mc="http://schemas.openxmlformats.org/markup-compatibility/2006">
          <mc:Choice Requires="x14">
            <control shapeId="1396" r:id="rId374" name="Button 372">
              <controlPr locked="0" defaultSize="0" print="0" autoFill="0" autoPict="0" macro="[1]!Sheet1.InsertNewTableRow">
                <anchor moveWithCells="1" sizeWithCells="1">
                  <from>
                    <xdr:col>6</xdr:col>
                    <xdr:colOff>0</xdr:colOff>
                    <xdr:row>560</xdr:row>
                    <xdr:rowOff>0</xdr:rowOff>
                  </from>
                  <to>
                    <xdr:col>10</xdr:col>
                    <xdr:colOff>0</xdr:colOff>
                    <xdr:row>561</xdr:row>
                    <xdr:rowOff>0</xdr:rowOff>
                  </to>
                </anchor>
              </controlPr>
            </control>
          </mc:Choice>
        </mc:AlternateContent>
        <mc:AlternateContent xmlns:mc="http://schemas.openxmlformats.org/markup-compatibility/2006">
          <mc:Choice Requires="x14">
            <control shapeId="1397" r:id="rId375" name="Button 373">
              <controlPr locked="0" defaultSize="0" print="0" autoFill="0" autoPict="0" macro="[1]!Sheet1.deleteRow">
                <anchor moveWithCells="1" sizeWithCells="1">
                  <from>
                    <xdr:col>6</xdr:col>
                    <xdr:colOff>0</xdr:colOff>
                    <xdr:row>561</xdr:row>
                    <xdr:rowOff>0</xdr:rowOff>
                  </from>
                  <to>
                    <xdr:col>10</xdr:col>
                    <xdr:colOff>0</xdr:colOff>
                    <xdr:row>562</xdr:row>
                    <xdr:rowOff>0</xdr:rowOff>
                  </to>
                </anchor>
              </controlPr>
            </control>
          </mc:Choice>
        </mc:AlternateContent>
        <mc:AlternateContent xmlns:mc="http://schemas.openxmlformats.org/markup-compatibility/2006">
          <mc:Choice Requires="x14">
            <control shapeId="1398" r:id="rId376" name="Button 374">
              <controlPr locked="0" defaultSize="0" print="0" autoFill="0" autoPict="0" macro="[1]!Sheet1.deleteProcedure">
                <anchor moveWithCells="1" sizeWithCells="1">
                  <from>
                    <xdr:col>6</xdr:col>
                    <xdr:colOff>0</xdr:colOff>
                    <xdr:row>553</xdr:row>
                    <xdr:rowOff>0</xdr:rowOff>
                  </from>
                  <to>
                    <xdr:col>10</xdr:col>
                    <xdr:colOff>0</xdr:colOff>
                    <xdr:row>554</xdr:row>
                    <xdr:rowOff>0</xdr:rowOff>
                  </to>
                </anchor>
              </controlPr>
            </control>
          </mc:Choice>
        </mc:AlternateContent>
        <mc:AlternateContent xmlns:mc="http://schemas.openxmlformats.org/markup-compatibility/2006">
          <mc:Choice Requires="x14">
            <control shapeId="1399" r:id="rId377" name="Button 375">
              <controlPr locked="0" defaultSize="0" print="0" autoFill="0" autoPict="0" macro="[1]!Sheet1.deleteRow">
                <anchor moveWithCells="1" sizeWithCells="1">
                  <from>
                    <xdr:col>6</xdr:col>
                    <xdr:colOff>0</xdr:colOff>
                    <xdr:row>562</xdr:row>
                    <xdr:rowOff>0</xdr:rowOff>
                  </from>
                  <to>
                    <xdr:col>10</xdr:col>
                    <xdr:colOff>0</xdr:colOff>
                    <xdr:row>563</xdr:row>
                    <xdr:rowOff>0</xdr:rowOff>
                  </to>
                </anchor>
              </controlPr>
            </control>
          </mc:Choice>
        </mc:AlternateContent>
        <mc:AlternateContent xmlns:mc="http://schemas.openxmlformats.org/markup-compatibility/2006">
          <mc:Choice Requires="x14">
            <control shapeId="1400" r:id="rId378" name="Button 376">
              <controlPr locked="0" defaultSize="0" print="0" autoFill="0" autoPict="0" macro="[1]!Sheet1.deleteRow">
                <anchor moveWithCells="1" sizeWithCells="1">
                  <from>
                    <xdr:col>6</xdr:col>
                    <xdr:colOff>0</xdr:colOff>
                    <xdr:row>563</xdr:row>
                    <xdr:rowOff>0</xdr:rowOff>
                  </from>
                  <to>
                    <xdr:col>10</xdr:col>
                    <xdr:colOff>0</xdr:colOff>
                    <xdr:row>564</xdr:row>
                    <xdr:rowOff>0</xdr:rowOff>
                  </to>
                </anchor>
              </controlPr>
            </control>
          </mc:Choice>
        </mc:AlternateContent>
        <mc:AlternateContent xmlns:mc="http://schemas.openxmlformats.org/markup-compatibility/2006">
          <mc:Choice Requires="x14">
            <control shapeId="1401" r:id="rId379" name="Button 377">
              <controlPr locked="0" defaultSize="0" print="0" autoFill="0" autoPict="0" macro="[1]!Sheet1.deleteRow">
                <anchor moveWithCells="1" sizeWithCells="1">
                  <from>
                    <xdr:col>6</xdr:col>
                    <xdr:colOff>0</xdr:colOff>
                    <xdr:row>564</xdr:row>
                    <xdr:rowOff>0</xdr:rowOff>
                  </from>
                  <to>
                    <xdr:col>10</xdr:col>
                    <xdr:colOff>0</xdr:colOff>
                    <xdr:row>565</xdr:row>
                    <xdr:rowOff>0</xdr:rowOff>
                  </to>
                </anchor>
              </controlPr>
            </control>
          </mc:Choice>
        </mc:AlternateContent>
        <mc:AlternateContent xmlns:mc="http://schemas.openxmlformats.org/markup-compatibility/2006">
          <mc:Choice Requires="x14">
            <control shapeId="1402" r:id="rId380" name="Button 378">
              <controlPr locked="0" defaultSize="0" print="0" autoFill="0" autoPict="0" macro="[1]!Sheet1.deleteRow">
                <anchor moveWithCells="1" sizeWithCells="1">
                  <from>
                    <xdr:col>6</xdr:col>
                    <xdr:colOff>0</xdr:colOff>
                    <xdr:row>565</xdr:row>
                    <xdr:rowOff>0</xdr:rowOff>
                  </from>
                  <to>
                    <xdr:col>10</xdr:col>
                    <xdr:colOff>0</xdr:colOff>
                    <xdr:row>566</xdr:row>
                    <xdr:rowOff>0</xdr:rowOff>
                  </to>
                </anchor>
              </controlPr>
            </control>
          </mc:Choice>
        </mc:AlternateContent>
        <mc:AlternateContent xmlns:mc="http://schemas.openxmlformats.org/markup-compatibility/2006">
          <mc:Choice Requires="x14">
            <control shapeId="1403" r:id="rId381" name="Button 379">
              <controlPr locked="0" defaultSize="0" print="0" autoFill="0" autoPict="0" macro="[1]!Sheet1.deleteRow">
                <anchor moveWithCells="1" sizeWithCells="1">
                  <from>
                    <xdr:col>6</xdr:col>
                    <xdr:colOff>0</xdr:colOff>
                    <xdr:row>566</xdr:row>
                    <xdr:rowOff>0</xdr:rowOff>
                  </from>
                  <to>
                    <xdr:col>10</xdr:col>
                    <xdr:colOff>0</xdr:colOff>
                    <xdr:row>567</xdr:row>
                    <xdr:rowOff>0</xdr:rowOff>
                  </to>
                </anchor>
              </controlPr>
            </control>
          </mc:Choice>
        </mc:AlternateContent>
        <mc:AlternateContent xmlns:mc="http://schemas.openxmlformats.org/markup-compatibility/2006">
          <mc:Choice Requires="x14">
            <control shapeId="1404" r:id="rId382" name="Button 380">
              <controlPr locked="0" defaultSize="0" print="0" autoFill="0" autoPict="0" macro="[1]!Sheet1.deleteRow">
                <anchor moveWithCells="1" sizeWithCells="1">
                  <from>
                    <xdr:col>6</xdr:col>
                    <xdr:colOff>0</xdr:colOff>
                    <xdr:row>567</xdr:row>
                    <xdr:rowOff>0</xdr:rowOff>
                  </from>
                  <to>
                    <xdr:col>10</xdr:col>
                    <xdr:colOff>0</xdr:colOff>
                    <xdr:row>568</xdr:row>
                    <xdr:rowOff>0</xdr:rowOff>
                  </to>
                </anchor>
              </controlPr>
            </control>
          </mc:Choice>
        </mc:AlternateContent>
        <mc:AlternateContent xmlns:mc="http://schemas.openxmlformats.org/markup-compatibility/2006">
          <mc:Choice Requires="x14">
            <control shapeId="1405" r:id="rId383" name="Button 381">
              <controlPr locked="0" defaultSize="0" print="0" autoFill="0" autoPict="0" macro="[1]!Sheet1.deleteRow">
                <anchor moveWithCells="1" sizeWithCells="1">
                  <from>
                    <xdr:col>6</xdr:col>
                    <xdr:colOff>0</xdr:colOff>
                    <xdr:row>568</xdr:row>
                    <xdr:rowOff>0</xdr:rowOff>
                  </from>
                  <to>
                    <xdr:col>10</xdr:col>
                    <xdr:colOff>0</xdr:colOff>
                    <xdr:row>569</xdr:row>
                    <xdr:rowOff>0</xdr:rowOff>
                  </to>
                </anchor>
              </controlPr>
            </control>
          </mc:Choice>
        </mc:AlternateContent>
        <mc:AlternateContent xmlns:mc="http://schemas.openxmlformats.org/markup-compatibility/2006">
          <mc:Choice Requires="x14">
            <control shapeId="1406" r:id="rId384" name="Button 382">
              <controlPr locked="0" defaultSize="0" print="0" autoFill="0" autoPict="0" macro="[1]!Sheet1.deleteRow">
                <anchor moveWithCells="1" sizeWithCells="1">
                  <from>
                    <xdr:col>6</xdr:col>
                    <xdr:colOff>0</xdr:colOff>
                    <xdr:row>569</xdr:row>
                    <xdr:rowOff>0</xdr:rowOff>
                  </from>
                  <to>
                    <xdr:col>10</xdr:col>
                    <xdr:colOff>0</xdr:colOff>
                    <xdr:row>570</xdr:row>
                    <xdr:rowOff>0</xdr:rowOff>
                  </to>
                </anchor>
              </controlPr>
            </control>
          </mc:Choice>
        </mc:AlternateContent>
        <mc:AlternateContent xmlns:mc="http://schemas.openxmlformats.org/markup-compatibility/2006">
          <mc:Choice Requires="x14">
            <control shapeId="1407" r:id="rId385" name="Button 383">
              <controlPr locked="0" defaultSize="0" print="0" autoFill="0" autoPict="0" macro="[1]!Sheet1.deleteRow">
                <anchor moveWithCells="1" sizeWithCells="1">
                  <from>
                    <xdr:col>6</xdr:col>
                    <xdr:colOff>0</xdr:colOff>
                    <xdr:row>570</xdr:row>
                    <xdr:rowOff>0</xdr:rowOff>
                  </from>
                  <to>
                    <xdr:col>10</xdr:col>
                    <xdr:colOff>0</xdr:colOff>
                    <xdr:row>571</xdr:row>
                    <xdr:rowOff>0</xdr:rowOff>
                  </to>
                </anchor>
              </controlPr>
            </control>
          </mc:Choice>
        </mc:AlternateContent>
        <mc:AlternateContent xmlns:mc="http://schemas.openxmlformats.org/markup-compatibility/2006">
          <mc:Choice Requires="x14">
            <control shapeId="1408" r:id="rId386" name="Button 384">
              <controlPr locked="0" defaultSize="0" print="0" autoFill="0" autoPict="0" macro="[1]!Sheet1.deleteRow">
                <anchor moveWithCells="1" sizeWithCells="1">
                  <from>
                    <xdr:col>6</xdr:col>
                    <xdr:colOff>0</xdr:colOff>
                    <xdr:row>571</xdr:row>
                    <xdr:rowOff>0</xdr:rowOff>
                  </from>
                  <to>
                    <xdr:col>10</xdr:col>
                    <xdr:colOff>0</xdr:colOff>
                    <xdr:row>572</xdr:row>
                    <xdr:rowOff>0</xdr:rowOff>
                  </to>
                </anchor>
              </controlPr>
            </control>
          </mc:Choice>
        </mc:AlternateContent>
        <mc:AlternateContent xmlns:mc="http://schemas.openxmlformats.org/markup-compatibility/2006">
          <mc:Choice Requires="x14">
            <control shapeId="1409" r:id="rId387" name="Button 385">
              <controlPr locked="0" defaultSize="0" print="0" autoFill="0" autoPict="0" macro="[1]!Sheet1.deleteRow">
                <anchor moveWithCells="1" sizeWithCells="1">
                  <from>
                    <xdr:col>6</xdr:col>
                    <xdr:colOff>0</xdr:colOff>
                    <xdr:row>572</xdr:row>
                    <xdr:rowOff>0</xdr:rowOff>
                  </from>
                  <to>
                    <xdr:col>10</xdr:col>
                    <xdr:colOff>0</xdr:colOff>
                    <xdr:row>573</xdr:row>
                    <xdr:rowOff>0</xdr:rowOff>
                  </to>
                </anchor>
              </controlPr>
            </control>
          </mc:Choice>
        </mc:AlternateContent>
        <mc:AlternateContent xmlns:mc="http://schemas.openxmlformats.org/markup-compatibility/2006">
          <mc:Choice Requires="x14">
            <control shapeId="1410" r:id="rId388" name="Button 386">
              <controlPr locked="0" defaultSize="0" print="0" autoFill="0" autoPict="0" macro="[1]!Sheet1.deleteRow">
                <anchor moveWithCells="1" sizeWithCells="1">
                  <from>
                    <xdr:col>6</xdr:col>
                    <xdr:colOff>0</xdr:colOff>
                    <xdr:row>573</xdr:row>
                    <xdr:rowOff>0</xdr:rowOff>
                  </from>
                  <to>
                    <xdr:col>10</xdr:col>
                    <xdr:colOff>0</xdr:colOff>
                    <xdr:row>574</xdr:row>
                    <xdr:rowOff>0</xdr:rowOff>
                  </to>
                </anchor>
              </controlPr>
            </control>
          </mc:Choice>
        </mc:AlternateContent>
        <mc:AlternateContent xmlns:mc="http://schemas.openxmlformats.org/markup-compatibility/2006">
          <mc:Choice Requires="x14">
            <control shapeId="1411" r:id="rId389" name="Button 387">
              <controlPr locked="0" defaultSize="0" print="0" autoFill="0" autoPict="0" macro="[1]!Sheet1.deleteRow">
                <anchor moveWithCells="1" sizeWithCells="1">
                  <from>
                    <xdr:col>6</xdr:col>
                    <xdr:colOff>0</xdr:colOff>
                    <xdr:row>574</xdr:row>
                    <xdr:rowOff>0</xdr:rowOff>
                  </from>
                  <to>
                    <xdr:col>10</xdr:col>
                    <xdr:colOff>0</xdr:colOff>
                    <xdr:row>575</xdr:row>
                    <xdr:rowOff>0</xdr:rowOff>
                  </to>
                </anchor>
              </controlPr>
            </control>
          </mc:Choice>
        </mc:AlternateContent>
        <mc:AlternateContent xmlns:mc="http://schemas.openxmlformats.org/markup-compatibility/2006">
          <mc:Choice Requires="x14">
            <control shapeId="1412" r:id="rId390" name="Button 388">
              <controlPr locked="0" defaultSize="0" print="0" autoFill="0" autoPict="0" macro="[1]!Sheet1.InsertNewTableRow">
                <anchor moveWithCells="1" sizeWithCells="1">
                  <from>
                    <xdr:col>6</xdr:col>
                    <xdr:colOff>0</xdr:colOff>
                    <xdr:row>584</xdr:row>
                    <xdr:rowOff>0</xdr:rowOff>
                  </from>
                  <to>
                    <xdr:col>10</xdr:col>
                    <xdr:colOff>0</xdr:colOff>
                    <xdr:row>585</xdr:row>
                    <xdr:rowOff>0</xdr:rowOff>
                  </to>
                </anchor>
              </controlPr>
            </control>
          </mc:Choice>
        </mc:AlternateContent>
        <mc:AlternateContent xmlns:mc="http://schemas.openxmlformats.org/markup-compatibility/2006">
          <mc:Choice Requires="x14">
            <control shapeId="1413" r:id="rId391" name="Button 389">
              <controlPr locked="0" defaultSize="0" print="0" autoFill="0" autoPict="0" macro="[1]!Sheet1.deleteRow">
                <anchor moveWithCells="1" sizeWithCells="1">
                  <from>
                    <xdr:col>6</xdr:col>
                    <xdr:colOff>0</xdr:colOff>
                    <xdr:row>585</xdr:row>
                    <xdr:rowOff>0</xdr:rowOff>
                  </from>
                  <to>
                    <xdr:col>10</xdr:col>
                    <xdr:colOff>0</xdr:colOff>
                    <xdr:row>586</xdr:row>
                    <xdr:rowOff>0</xdr:rowOff>
                  </to>
                </anchor>
              </controlPr>
            </control>
          </mc:Choice>
        </mc:AlternateContent>
        <mc:AlternateContent xmlns:mc="http://schemas.openxmlformats.org/markup-compatibility/2006">
          <mc:Choice Requires="x14">
            <control shapeId="1414" r:id="rId392" name="Button 390">
              <controlPr locked="0" defaultSize="0" print="0" autoFill="0" autoPict="0" macro="[1]!Sheet1.deleteProcedure">
                <anchor moveWithCells="1" sizeWithCells="1">
                  <from>
                    <xdr:col>6</xdr:col>
                    <xdr:colOff>0</xdr:colOff>
                    <xdr:row>577</xdr:row>
                    <xdr:rowOff>0</xdr:rowOff>
                  </from>
                  <to>
                    <xdr:col>10</xdr:col>
                    <xdr:colOff>0</xdr:colOff>
                    <xdr:row>578</xdr:row>
                    <xdr:rowOff>0</xdr:rowOff>
                  </to>
                </anchor>
              </controlPr>
            </control>
          </mc:Choice>
        </mc:AlternateContent>
        <mc:AlternateContent xmlns:mc="http://schemas.openxmlformats.org/markup-compatibility/2006">
          <mc:Choice Requires="x14">
            <control shapeId="1415" r:id="rId393" name="Button 391">
              <controlPr locked="0" defaultSize="0" print="0" autoFill="0" autoPict="0" macro="[1]!Sheet1.InsertNewTableRow">
                <anchor moveWithCells="1" sizeWithCells="1">
                  <from>
                    <xdr:col>6</xdr:col>
                    <xdr:colOff>0</xdr:colOff>
                    <xdr:row>595</xdr:row>
                    <xdr:rowOff>0</xdr:rowOff>
                  </from>
                  <to>
                    <xdr:col>10</xdr:col>
                    <xdr:colOff>0</xdr:colOff>
                    <xdr:row>596</xdr:row>
                    <xdr:rowOff>0</xdr:rowOff>
                  </to>
                </anchor>
              </controlPr>
            </control>
          </mc:Choice>
        </mc:AlternateContent>
        <mc:AlternateContent xmlns:mc="http://schemas.openxmlformats.org/markup-compatibility/2006">
          <mc:Choice Requires="x14">
            <control shapeId="1416" r:id="rId394" name="Button 392">
              <controlPr locked="0" defaultSize="0" print="0" autoFill="0" autoPict="0" macro="[1]!Sheet1.deleteRow">
                <anchor moveWithCells="1" sizeWithCells="1">
                  <from>
                    <xdr:col>6</xdr:col>
                    <xdr:colOff>0</xdr:colOff>
                    <xdr:row>596</xdr:row>
                    <xdr:rowOff>0</xdr:rowOff>
                  </from>
                  <to>
                    <xdr:col>10</xdr:col>
                    <xdr:colOff>0</xdr:colOff>
                    <xdr:row>597</xdr:row>
                    <xdr:rowOff>0</xdr:rowOff>
                  </to>
                </anchor>
              </controlPr>
            </control>
          </mc:Choice>
        </mc:AlternateContent>
        <mc:AlternateContent xmlns:mc="http://schemas.openxmlformats.org/markup-compatibility/2006">
          <mc:Choice Requires="x14">
            <control shapeId="1417" r:id="rId395" name="Button 393">
              <controlPr locked="0" defaultSize="0" print="0" autoFill="0" autoPict="0" macro="[1]!Sheet1.deleteProcedure">
                <anchor moveWithCells="1" sizeWithCells="1">
                  <from>
                    <xdr:col>6</xdr:col>
                    <xdr:colOff>0</xdr:colOff>
                    <xdr:row>588</xdr:row>
                    <xdr:rowOff>0</xdr:rowOff>
                  </from>
                  <to>
                    <xdr:col>10</xdr:col>
                    <xdr:colOff>0</xdr:colOff>
                    <xdr:row>589</xdr:row>
                    <xdr:rowOff>0</xdr:rowOff>
                  </to>
                </anchor>
              </controlPr>
            </control>
          </mc:Choice>
        </mc:AlternateContent>
        <mc:AlternateContent xmlns:mc="http://schemas.openxmlformats.org/markup-compatibility/2006">
          <mc:Choice Requires="x14">
            <control shapeId="1418" r:id="rId396" name="Button 394">
              <controlPr locked="0" defaultSize="0" print="0" autoFill="0" autoPict="0" macro="[1]!Sheet1.InsertNewTableRow">
                <anchor moveWithCells="1" sizeWithCells="1">
                  <from>
                    <xdr:col>6</xdr:col>
                    <xdr:colOff>0</xdr:colOff>
                    <xdr:row>606</xdr:row>
                    <xdr:rowOff>0</xdr:rowOff>
                  </from>
                  <to>
                    <xdr:col>10</xdr:col>
                    <xdr:colOff>0</xdr:colOff>
                    <xdr:row>607</xdr:row>
                    <xdr:rowOff>0</xdr:rowOff>
                  </to>
                </anchor>
              </controlPr>
            </control>
          </mc:Choice>
        </mc:AlternateContent>
        <mc:AlternateContent xmlns:mc="http://schemas.openxmlformats.org/markup-compatibility/2006">
          <mc:Choice Requires="x14">
            <control shapeId="1419" r:id="rId397" name="Button 395">
              <controlPr locked="0" defaultSize="0" print="0" autoFill="0" autoPict="0" macro="[1]!Sheet1.deleteRow">
                <anchor moveWithCells="1" sizeWithCells="1">
                  <from>
                    <xdr:col>6</xdr:col>
                    <xdr:colOff>0</xdr:colOff>
                    <xdr:row>607</xdr:row>
                    <xdr:rowOff>0</xdr:rowOff>
                  </from>
                  <to>
                    <xdr:col>10</xdr:col>
                    <xdr:colOff>0</xdr:colOff>
                    <xdr:row>608</xdr:row>
                    <xdr:rowOff>0</xdr:rowOff>
                  </to>
                </anchor>
              </controlPr>
            </control>
          </mc:Choice>
        </mc:AlternateContent>
        <mc:AlternateContent xmlns:mc="http://schemas.openxmlformats.org/markup-compatibility/2006">
          <mc:Choice Requires="x14">
            <control shapeId="1420" r:id="rId398" name="Button 396">
              <controlPr locked="0" defaultSize="0" print="0" autoFill="0" autoPict="0" macro="[1]!Sheet1.deleteProcedure">
                <anchor moveWithCells="1" sizeWithCells="1">
                  <from>
                    <xdr:col>6</xdr:col>
                    <xdr:colOff>0</xdr:colOff>
                    <xdr:row>599</xdr:row>
                    <xdr:rowOff>0</xdr:rowOff>
                  </from>
                  <to>
                    <xdr:col>10</xdr:col>
                    <xdr:colOff>0</xdr:colOff>
                    <xdr:row>600</xdr:row>
                    <xdr:rowOff>0</xdr:rowOff>
                  </to>
                </anchor>
              </controlPr>
            </control>
          </mc:Choice>
        </mc:AlternateContent>
        <mc:AlternateContent xmlns:mc="http://schemas.openxmlformats.org/markup-compatibility/2006">
          <mc:Choice Requires="x14">
            <control shapeId="1421" r:id="rId399" name="Button 397">
              <controlPr locked="0" defaultSize="0" print="0" autoFill="0" autoPict="0" macro="[1]!Sheet1.deleteRow">
                <anchor moveWithCells="1" sizeWithCells="1">
                  <from>
                    <xdr:col>6</xdr:col>
                    <xdr:colOff>0</xdr:colOff>
                    <xdr:row>608</xdr:row>
                    <xdr:rowOff>0</xdr:rowOff>
                  </from>
                  <to>
                    <xdr:col>10</xdr:col>
                    <xdr:colOff>0</xdr:colOff>
                    <xdr:row>609</xdr:row>
                    <xdr:rowOff>0</xdr:rowOff>
                  </to>
                </anchor>
              </controlPr>
            </control>
          </mc:Choice>
        </mc:AlternateContent>
        <mc:AlternateContent xmlns:mc="http://schemas.openxmlformats.org/markup-compatibility/2006">
          <mc:Choice Requires="x14">
            <control shapeId="1422" r:id="rId400" name="Button 398">
              <controlPr locked="0" defaultSize="0" print="0" autoFill="0" autoPict="0" macro="[1]!Sheet1.deleteRow">
                <anchor moveWithCells="1" sizeWithCells="1">
                  <from>
                    <xdr:col>6</xdr:col>
                    <xdr:colOff>0</xdr:colOff>
                    <xdr:row>609</xdr:row>
                    <xdr:rowOff>0</xdr:rowOff>
                  </from>
                  <to>
                    <xdr:col>10</xdr:col>
                    <xdr:colOff>0</xdr:colOff>
                    <xdr:row>610</xdr:row>
                    <xdr:rowOff>0</xdr:rowOff>
                  </to>
                </anchor>
              </controlPr>
            </control>
          </mc:Choice>
        </mc:AlternateContent>
        <mc:AlternateContent xmlns:mc="http://schemas.openxmlformats.org/markup-compatibility/2006">
          <mc:Choice Requires="x14">
            <control shapeId="1423" r:id="rId401" name="Button 399">
              <controlPr locked="0" defaultSize="0" print="0" autoFill="0" autoPict="0" macro="[1]!Sheet1.deleteRow">
                <anchor moveWithCells="1" sizeWithCells="1">
                  <from>
                    <xdr:col>6</xdr:col>
                    <xdr:colOff>0</xdr:colOff>
                    <xdr:row>610</xdr:row>
                    <xdr:rowOff>0</xdr:rowOff>
                  </from>
                  <to>
                    <xdr:col>10</xdr:col>
                    <xdr:colOff>0</xdr:colOff>
                    <xdr:row>611</xdr:row>
                    <xdr:rowOff>0</xdr:rowOff>
                  </to>
                </anchor>
              </controlPr>
            </control>
          </mc:Choice>
        </mc:AlternateContent>
        <mc:AlternateContent xmlns:mc="http://schemas.openxmlformats.org/markup-compatibility/2006">
          <mc:Choice Requires="x14">
            <control shapeId="1424" r:id="rId402" name="Button 400">
              <controlPr locked="0" defaultSize="0" print="0" autoFill="0" autoPict="0" macro="[1]!Sheet1.deleteRow">
                <anchor moveWithCells="1" sizeWithCells="1">
                  <from>
                    <xdr:col>6</xdr:col>
                    <xdr:colOff>0</xdr:colOff>
                    <xdr:row>611</xdr:row>
                    <xdr:rowOff>0</xdr:rowOff>
                  </from>
                  <to>
                    <xdr:col>10</xdr:col>
                    <xdr:colOff>0</xdr:colOff>
                    <xdr:row>612</xdr:row>
                    <xdr:rowOff>0</xdr:rowOff>
                  </to>
                </anchor>
              </controlPr>
            </control>
          </mc:Choice>
        </mc:AlternateContent>
        <mc:AlternateContent xmlns:mc="http://schemas.openxmlformats.org/markup-compatibility/2006">
          <mc:Choice Requires="x14">
            <control shapeId="1425" r:id="rId403" name="Button 401">
              <controlPr locked="0" defaultSize="0" print="0" autoFill="0" autoPict="0" macro="[1]!Sheet1.deleteRow">
                <anchor moveWithCells="1" sizeWithCells="1">
                  <from>
                    <xdr:col>6</xdr:col>
                    <xdr:colOff>0</xdr:colOff>
                    <xdr:row>612</xdr:row>
                    <xdr:rowOff>0</xdr:rowOff>
                  </from>
                  <to>
                    <xdr:col>10</xdr:col>
                    <xdr:colOff>0</xdr:colOff>
                    <xdr:row>613</xdr:row>
                    <xdr:rowOff>0</xdr:rowOff>
                  </to>
                </anchor>
              </controlPr>
            </control>
          </mc:Choice>
        </mc:AlternateContent>
        <mc:AlternateContent xmlns:mc="http://schemas.openxmlformats.org/markup-compatibility/2006">
          <mc:Choice Requires="x14">
            <control shapeId="1426" r:id="rId404" name="Button 402">
              <controlPr locked="0" defaultSize="0" print="0" autoFill="0" autoPict="0" macro="[1]!Sheet1.deleteRow">
                <anchor moveWithCells="1" sizeWithCells="1">
                  <from>
                    <xdr:col>6</xdr:col>
                    <xdr:colOff>0</xdr:colOff>
                    <xdr:row>613</xdr:row>
                    <xdr:rowOff>0</xdr:rowOff>
                  </from>
                  <to>
                    <xdr:col>10</xdr:col>
                    <xdr:colOff>0</xdr:colOff>
                    <xdr:row>614</xdr:row>
                    <xdr:rowOff>0</xdr:rowOff>
                  </to>
                </anchor>
              </controlPr>
            </control>
          </mc:Choice>
        </mc:AlternateContent>
        <mc:AlternateContent xmlns:mc="http://schemas.openxmlformats.org/markup-compatibility/2006">
          <mc:Choice Requires="x14">
            <control shapeId="1427" r:id="rId405" name="Button 403">
              <controlPr locked="0" defaultSize="0" print="0" autoFill="0" autoPict="0" macro="[1]!Sheet1.deleteRow">
                <anchor moveWithCells="1" sizeWithCells="1">
                  <from>
                    <xdr:col>6</xdr:col>
                    <xdr:colOff>0</xdr:colOff>
                    <xdr:row>614</xdr:row>
                    <xdr:rowOff>0</xdr:rowOff>
                  </from>
                  <to>
                    <xdr:col>10</xdr:col>
                    <xdr:colOff>0</xdr:colOff>
                    <xdr:row>615</xdr:row>
                    <xdr:rowOff>0</xdr:rowOff>
                  </to>
                </anchor>
              </controlPr>
            </control>
          </mc:Choice>
        </mc:AlternateContent>
        <mc:AlternateContent xmlns:mc="http://schemas.openxmlformats.org/markup-compatibility/2006">
          <mc:Choice Requires="x14">
            <control shapeId="1428" r:id="rId406" name="Button 404">
              <controlPr locked="0" defaultSize="0" print="0" autoFill="0" autoPict="0" macro="[1]!Sheet1.deleteRow">
                <anchor moveWithCells="1" sizeWithCells="1">
                  <from>
                    <xdr:col>6</xdr:col>
                    <xdr:colOff>0</xdr:colOff>
                    <xdr:row>615</xdr:row>
                    <xdr:rowOff>0</xdr:rowOff>
                  </from>
                  <to>
                    <xdr:col>10</xdr:col>
                    <xdr:colOff>0</xdr:colOff>
                    <xdr:row>616</xdr:row>
                    <xdr:rowOff>0</xdr:rowOff>
                  </to>
                </anchor>
              </controlPr>
            </control>
          </mc:Choice>
        </mc:AlternateContent>
        <mc:AlternateContent xmlns:mc="http://schemas.openxmlformats.org/markup-compatibility/2006">
          <mc:Choice Requires="x14">
            <control shapeId="1429" r:id="rId407" name="Button 405">
              <controlPr locked="0" defaultSize="0" print="0" autoFill="0" autoPict="0" macro="[1]!Sheet1.deleteRow">
                <anchor moveWithCells="1" sizeWithCells="1">
                  <from>
                    <xdr:col>6</xdr:col>
                    <xdr:colOff>0</xdr:colOff>
                    <xdr:row>616</xdr:row>
                    <xdr:rowOff>0</xdr:rowOff>
                  </from>
                  <to>
                    <xdr:col>10</xdr:col>
                    <xdr:colOff>0</xdr:colOff>
                    <xdr:row>617</xdr:row>
                    <xdr:rowOff>0</xdr:rowOff>
                  </to>
                </anchor>
              </controlPr>
            </control>
          </mc:Choice>
        </mc:AlternateContent>
        <mc:AlternateContent xmlns:mc="http://schemas.openxmlformats.org/markup-compatibility/2006">
          <mc:Choice Requires="x14">
            <control shapeId="1430" r:id="rId408" name="Button 406">
              <controlPr locked="0" defaultSize="0" print="0" autoFill="0" autoPict="0" macro="[1]!Sheet1.deleteRow">
                <anchor moveWithCells="1" sizeWithCells="1">
                  <from>
                    <xdr:col>6</xdr:col>
                    <xdr:colOff>0</xdr:colOff>
                    <xdr:row>617</xdr:row>
                    <xdr:rowOff>0</xdr:rowOff>
                  </from>
                  <to>
                    <xdr:col>10</xdr:col>
                    <xdr:colOff>0</xdr:colOff>
                    <xdr:row>618</xdr:row>
                    <xdr:rowOff>0</xdr:rowOff>
                  </to>
                </anchor>
              </controlPr>
            </control>
          </mc:Choice>
        </mc:AlternateContent>
        <mc:AlternateContent xmlns:mc="http://schemas.openxmlformats.org/markup-compatibility/2006">
          <mc:Choice Requires="x14">
            <control shapeId="1431" r:id="rId409" name="Button 407">
              <controlPr locked="0" defaultSize="0" print="0" autoFill="0" autoPict="0" macro="[1]!Sheet1.deleteRow">
                <anchor moveWithCells="1" sizeWithCells="1">
                  <from>
                    <xdr:col>6</xdr:col>
                    <xdr:colOff>0</xdr:colOff>
                    <xdr:row>618</xdr:row>
                    <xdr:rowOff>0</xdr:rowOff>
                  </from>
                  <to>
                    <xdr:col>10</xdr:col>
                    <xdr:colOff>0</xdr:colOff>
                    <xdr:row>619</xdr:row>
                    <xdr:rowOff>0</xdr:rowOff>
                  </to>
                </anchor>
              </controlPr>
            </control>
          </mc:Choice>
        </mc:AlternateContent>
        <mc:AlternateContent xmlns:mc="http://schemas.openxmlformats.org/markup-compatibility/2006">
          <mc:Choice Requires="x14">
            <control shapeId="1432" r:id="rId410" name="Button 408">
              <controlPr locked="0" defaultSize="0" print="0" autoFill="0" autoPict="0" macro="[1]!Sheet1.deleteRow">
                <anchor moveWithCells="1" sizeWithCells="1">
                  <from>
                    <xdr:col>6</xdr:col>
                    <xdr:colOff>0</xdr:colOff>
                    <xdr:row>619</xdr:row>
                    <xdr:rowOff>0</xdr:rowOff>
                  </from>
                  <to>
                    <xdr:col>10</xdr:col>
                    <xdr:colOff>0</xdr:colOff>
                    <xdr:row>620</xdr:row>
                    <xdr:rowOff>0</xdr:rowOff>
                  </to>
                </anchor>
              </controlPr>
            </control>
          </mc:Choice>
        </mc:AlternateContent>
        <mc:AlternateContent xmlns:mc="http://schemas.openxmlformats.org/markup-compatibility/2006">
          <mc:Choice Requires="x14">
            <control shapeId="1433" r:id="rId411" name="Button 409">
              <controlPr locked="0" defaultSize="0" print="0" autoFill="0" autoPict="0" macro="[1]!Sheet1.deleteRow">
                <anchor moveWithCells="1" sizeWithCells="1">
                  <from>
                    <xdr:col>6</xdr:col>
                    <xdr:colOff>0</xdr:colOff>
                    <xdr:row>620</xdr:row>
                    <xdr:rowOff>0</xdr:rowOff>
                  </from>
                  <to>
                    <xdr:col>10</xdr:col>
                    <xdr:colOff>0</xdr:colOff>
                    <xdr:row>621</xdr:row>
                    <xdr:rowOff>0</xdr:rowOff>
                  </to>
                </anchor>
              </controlPr>
            </control>
          </mc:Choice>
        </mc:AlternateContent>
        <mc:AlternateContent xmlns:mc="http://schemas.openxmlformats.org/markup-compatibility/2006">
          <mc:Choice Requires="x14">
            <control shapeId="1434" r:id="rId412" name="Button 410">
              <controlPr locked="0" defaultSize="0" print="0" autoFill="0" autoPict="0" macro="[1]!Sheet1.deleteRow">
                <anchor moveWithCells="1" sizeWithCells="1">
                  <from>
                    <xdr:col>6</xdr:col>
                    <xdr:colOff>0</xdr:colOff>
                    <xdr:row>621</xdr:row>
                    <xdr:rowOff>0</xdr:rowOff>
                  </from>
                  <to>
                    <xdr:col>10</xdr:col>
                    <xdr:colOff>0</xdr:colOff>
                    <xdr:row>622</xdr:row>
                    <xdr:rowOff>0</xdr:rowOff>
                  </to>
                </anchor>
              </controlPr>
            </control>
          </mc:Choice>
        </mc:AlternateContent>
        <mc:AlternateContent xmlns:mc="http://schemas.openxmlformats.org/markup-compatibility/2006">
          <mc:Choice Requires="x14">
            <control shapeId="1435" r:id="rId413" name="Button 411">
              <controlPr locked="0" defaultSize="0" print="0" autoFill="0" autoPict="0" macro="[1]!Sheet1.deleteRow">
                <anchor moveWithCells="1" sizeWithCells="1">
                  <from>
                    <xdr:col>6</xdr:col>
                    <xdr:colOff>0</xdr:colOff>
                    <xdr:row>622</xdr:row>
                    <xdr:rowOff>0</xdr:rowOff>
                  </from>
                  <to>
                    <xdr:col>10</xdr:col>
                    <xdr:colOff>0</xdr:colOff>
                    <xdr:row>623</xdr:row>
                    <xdr:rowOff>0</xdr:rowOff>
                  </to>
                </anchor>
              </controlPr>
            </control>
          </mc:Choice>
        </mc:AlternateContent>
        <mc:AlternateContent xmlns:mc="http://schemas.openxmlformats.org/markup-compatibility/2006">
          <mc:Choice Requires="x14">
            <control shapeId="1436" r:id="rId414" name="Button 412">
              <controlPr locked="0" defaultSize="0" print="0" autoFill="0" autoPict="0" macro="[1]!Sheet1.deleteRow">
                <anchor moveWithCells="1" sizeWithCells="1">
                  <from>
                    <xdr:col>6</xdr:col>
                    <xdr:colOff>0</xdr:colOff>
                    <xdr:row>623</xdr:row>
                    <xdr:rowOff>0</xdr:rowOff>
                  </from>
                  <to>
                    <xdr:col>10</xdr:col>
                    <xdr:colOff>0</xdr:colOff>
                    <xdr:row>624</xdr:row>
                    <xdr:rowOff>0</xdr:rowOff>
                  </to>
                </anchor>
              </controlPr>
            </control>
          </mc:Choice>
        </mc:AlternateContent>
        <mc:AlternateContent xmlns:mc="http://schemas.openxmlformats.org/markup-compatibility/2006">
          <mc:Choice Requires="x14">
            <control shapeId="1437" r:id="rId415" name="Button 413">
              <controlPr locked="0" defaultSize="0" print="0" autoFill="0" autoPict="0" macro="[1]!Sheet1.deleteRow">
                <anchor moveWithCells="1" sizeWithCells="1">
                  <from>
                    <xdr:col>6</xdr:col>
                    <xdr:colOff>0</xdr:colOff>
                    <xdr:row>624</xdr:row>
                    <xdr:rowOff>0</xdr:rowOff>
                  </from>
                  <to>
                    <xdr:col>10</xdr:col>
                    <xdr:colOff>0</xdr:colOff>
                    <xdr:row>625</xdr:row>
                    <xdr:rowOff>0</xdr:rowOff>
                  </to>
                </anchor>
              </controlPr>
            </control>
          </mc:Choice>
        </mc:AlternateContent>
        <mc:AlternateContent xmlns:mc="http://schemas.openxmlformats.org/markup-compatibility/2006">
          <mc:Choice Requires="x14">
            <control shapeId="1438" r:id="rId416" name="Button 414">
              <controlPr locked="0" defaultSize="0" print="0" autoFill="0" autoPict="0" macro="[1]!Sheet1.deleteRow">
                <anchor moveWithCells="1" sizeWithCells="1">
                  <from>
                    <xdr:col>6</xdr:col>
                    <xdr:colOff>0</xdr:colOff>
                    <xdr:row>625</xdr:row>
                    <xdr:rowOff>0</xdr:rowOff>
                  </from>
                  <to>
                    <xdr:col>10</xdr:col>
                    <xdr:colOff>0</xdr:colOff>
                    <xdr:row>626</xdr:row>
                    <xdr:rowOff>0</xdr:rowOff>
                  </to>
                </anchor>
              </controlPr>
            </control>
          </mc:Choice>
        </mc:AlternateContent>
        <mc:AlternateContent xmlns:mc="http://schemas.openxmlformats.org/markup-compatibility/2006">
          <mc:Choice Requires="x14">
            <control shapeId="1439" r:id="rId417" name="Button 415">
              <controlPr locked="0" defaultSize="0" print="0" autoFill="0" autoPict="0" macro="[1]!Sheet1.deleteRow">
                <anchor moveWithCells="1" sizeWithCells="1">
                  <from>
                    <xdr:col>6</xdr:col>
                    <xdr:colOff>0</xdr:colOff>
                    <xdr:row>626</xdr:row>
                    <xdr:rowOff>0</xdr:rowOff>
                  </from>
                  <to>
                    <xdr:col>10</xdr:col>
                    <xdr:colOff>0</xdr:colOff>
                    <xdr:row>627</xdr:row>
                    <xdr:rowOff>0</xdr:rowOff>
                  </to>
                </anchor>
              </controlPr>
            </control>
          </mc:Choice>
        </mc:AlternateContent>
        <mc:AlternateContent xmlns:mc="http://schemas.openxmlformats.org/markup-compatibility/2006">
          <mc:Choice Requires="x14">
            <control shapeId="1440" r:id="rId418" name="Button 416">
              <controlPr locked="0" defaultSize="0" print="0" autoFill="0" autoPict="0" macro="[1]!Sheet1.deleteRow">
                <anchor moveWithCells="1" sizeWithCells="1">
                  <from>
                    <xdr:col>6</xdr:col>
                    <xdr:colOff>0</xdr:colOff>
                    <xdr:row>627</xdr:row>
                    <xdr:rowOff>0</xdr:rowOff>
                  </from>
                  <to>
                    <xdr:col>10</xdr:col>
                    <xdr:colOff>0</xdr:colOff>
                    <xdr:row>628</xdr:row>
                    <xdr:rowOff>0</xdr:rowOff>
                  </to>
                </anchor>
              </controlPr>
            </control>
          </mc:Choice>
        </mc:AlternateContent>
        <mc:AlternateContent xmlns:mc="http://schemas.openxmlformats.org/markup-compatibility/2006">
          <mc:Choice Requires="x14">
            <control shapeId="1441" r:id="rId419" name="Button 417">
              <controlPr locked="0" defaultSize="0" print="0" autoFill="0" autoPict="0" macro="[1]!Sheet1.deleteRow">
                <anchor moveWithCells="1" sizeWithCells="1">
                  <from>
                    <xdr:col>6</xdr:col>
                    <xdr:colOff>0</xdr:colOff>
                    <xdr:row>628</xdr:row>
                    <xdr:rowOff>0</xdr:rowOff>
                  </from>
                  <to>
                    <xdr:col>10</xdr:col>
                    <xdr:colOff>0</xdr:colOff>
                    <xdr:row>629</xdr:row>
                    <xdr:rowOff>0</xdr:rowOff>
                  </to>
                </anchor>
              </controlPr>
            </control>
          </mc:Choice>
        </mc:AlternateContent>
        <mc:AlternateContent xmlns:mc="http://schemas.openxmlformats.org/markup-compatibility/2006">
          <mc:Choice Requires="x14">
            <control shapeId="1442" r:id="rId420" name="Button 418">
              <controlPr locked="0" defaultSize="0" print="0" autoFill="0" autoPict="0" macro="[1]!Sheet1.deleteRow">
                <anchor moveWithCells="1" sizeWithCells="1">
                  <from>
                    <xdr:col>6</xdr:col>
                    <xdr:colOff>0</xdr:colOff>
                    <xdr:row>629</xdr:row>
                    <xdr:rowOff>0</xdr:rowOff>
                  </from>
                  <to>
                    <xdr:col>10</xdr:col>
                    <xdr:colOff>0</xdr:colOff>
                    <xdr:row>630</xdr:row>
                    <xdr:rowOff>0</xdr:rowOff>
                  </to>
                </anchor>
              </controlPr>
            </control>
          </mc:Choice>
        </mc:AlternateContent>
        <mc:AlternateContent xmlns:mc="http://schemas.openxmlformats.org/markup-compatibility/2006">
          <mc:Choice Requires="x14">
            <control shapeId="1443" r:id="rId421" name="Button 419">
              <controlPr locked="0" defaultSize="0" print="0" autoFill="0" autoPict="0" macro="[1]!Sheet1.deleteRow">
                <anchor moveWithCells="1" sizeWithCells="1">
                  <from>
                    <xdr:col>6</xdr:col>
                    <xdr:colOff>0</xdr:colOff>
                    <xdr:row>630</xdr:row>
                    <xdr:rowOff>0</xdr:rowOff>
                  </from>
                  <to>
                    <xdr:col>10</xdr:col>
                    <xdr:colOff>0</xdr:colOff>
                    <xdr:row>631</xdr:row>
                    <xdr:rowOff>0</xdr:rowOff>
                  </to>
                </anchor>
              </controlPr>
            </control>
          </mc:Choice>
        </mc:AlternateContent>
        <mc:AlternateContent xmlns:mc="http://schemas.openxmlformats.org/markup-compatibility/2006">
          <mc:Choice Requires="x14">
            <control shapeId="1444" r:id="rId422" name="Button 420">
              <controlPr locked="0" defaultSize="0" print="0" autoFill="0" autoPict="0" macro="[1]!Sheet1.deleteRow">
                <anchor moveWithCells="1" sizeWithCells="1">
                  <from>
                    <xdr:col>6</xdr:col>
                    <xdr:colOff>0</xdr:colOff>
                    <xdr:row>631</xdr:row>
                    <xdr:rowOff>0</xdr:rowOff>
                  </from>
                  <to>
                    <xdr:col>10</xdr:col>
                    <xdr:colOff>0</xdr:colOff>
                    <xdr:row>632</xdr:row>
                    <xdr:rowOff>0</xdr:rowOff>
                  </to>
                </anchor>
              </controlPr>
            </control>
          </mc:Choice>
        </mc:AlternateContent>
        <mc:AlternateContent xmlns:mc="http://schemas.openxmlformats.org/markup-compatibility/2006">
          <mc:Choice Requires="x14">
            <control shapeId="1445" r:id="rId423" name="Button 421">
              <controlPr locked="0" defaultSize="0" print="0" autoFill="0" autoPict="0" macro="[1]!Sheet1.deleteRow">
                <anchor moveWithCells="1" sizeWithCells="1">
                  <from>
                    <xdr:col>6</xdr:col>
                    <xdr:colOff>0</xdr:colOff>
                    <xdr:row>632</xdr:row>
                    <xdr:rowOff>0</xdr:rowOff>
                  </from>
                  <to>
                    <xdr:col>10</xdr:col>
                    <xdr:colOff>0</xdr:colOff>
                    <xdr:row>633</xdr:row>
                    <xdr:rowOff>0</xdr:rowOff>
                  </to>
                </anchor>
              </controlPr>
            </control>
          </mc:Choice>
        </mc:AlternateContent>
        <mc:AlternateContent xmlns:mc="http://schemas.openxmlformats.org/markup-compatibility/2006">
          <mc:Choice Requires="x14">
            <control shapeId="1446" r:id="rId424" name="Button 422">
              <controlPr locked="0" defaultSize="0" print="0" autoFill="0" autoPict="0" macro="[1]!Sheet1.deleteRow">
                <anchor moveWithCells="1" sizeWithCells="1">
                  <from>
                    <xdr:col>6</xdr:col>
                    <xdr:colOff>0</xdr:colOff>
                    <xdr:row>633</xdr:row>
                    <xdr:rowOff>0</xdr:rowOff>
                  </from>
                  <to>
                    <xdr:col>10</xdr:col>
                    <xdr:colOff>0</xdr:colOff>
                    <xdr:row>634</xdr:row>
                    <xdr:rowOff>0</xdr:rowOff>
                  </to>
                </anchor>
              </controlPr>
            </control>
          </mc:Choice>
        </mc:AlternateContent>
        <mc:AlternateContent xmlns:mc="http://schemas.openxmlformats.org/markup-compatibility/2006">
          <mc:Choice Requires="x14">
            <control shapeId="1447" r:id="rId425" name="Button 423">
              <controlPr locked="0" defaultSize="0" print="0" autoFill="0" autoPict="0" macro="[1]!Sheet1.deleteRow">
                <anchor moveWithCells="1" sizeWithCells="1">
                  <from>
                    <xdr:col>6</xdr:col>
                    <xdr:colOff>0</xdr:colOff>
                    <xdr:row>634</xdr:row>
                    <xdr:rowOff>0</xdr:rowOff>
                  </from>
                  <to>
                    <xdr:col>10</xdr:col>
                    <xdr:colOff>0</xdr:colOff>
                    <xdr:row>635</xdr:row>
                    <xdr:rowOff>0</xdr:rowOff>
                  </to>
                </anchor>
              </controlPr>
            </control>
          </mc:Choice>
        </mc:AlternateContent>
        <mc:AlternateContent xmlns:mc="http://schemas.openxmlformats.org/markup-compatibility/2006">
          <mc:Choice Requires="x14">
            <control shapeId="1448" r:id="rId426" name="Button 424">
              <controlPr locked="0" defaultSize="0" print="0" autoFill="0" autoPict="0" macro="[1]!Sheet1.deleteRow">
                <anchor moveWithCells="1" sizeWithCells="1">
                  <from>
                    <xdr:col>6</xdr:col>
                    <xdr:colOff>0</xdr:colOff>
                    <xdr:row>635</xdr:row>
                    <xdr:rowOff>0</xdr:rowOff>
                  </from>
                  <to>
                    <xdr:col>10</xdr:col>
                    <xdr:colOff>0</xdr:colOff>
                    <xdr:row>636</xdr:row>
                    <xdr:rowOff>0</xdr:rowOff>
                  </to>
                </anchor>
              </controlPr>
            </control>
          </mc:Choice>
        </mc:AlternateContent>
        <mc:AlternateContent xmlns:mc="http://schemas.openxmlformats.org/markup-compatibility/2006">
          <mc:Choice Requires="x14">
            <control shapeId="1449" r:id="rId427" name="Button 425">
              <controlPr locked="0" defaultSize="0" print="0" autoFill="0" autoPict="0" macro="[1]!Sheet1.deleteRow">
                <anchor moveWithCells="1" sizeWithCells="1">
                  <from>
                    <xdr:col>6</xdr:col>
                    <xdr:colOff>0</xdr:colOff>
                    <xdr:row>636</xdr:row>
                    <xdr:rowOff>0</xdr:rowOff>
                  </from>
                  <to>
                    <xdr:col>10</xdr:col>
                    <xdr:colOff>0</xdr:colOff>
                    <xdr:row>637</xdr:row>
                    <xdr:rowOff>0</xdr:rowOff>
                  </to>
                </anchor>
              </controlPr>
            </control>
          </mc:Choice>
        </mc:AlternateContent>
        <mc:AlternateContent xmlns:mc="http://schemas.openxmlformats.org/markup-compatibility/2006">
          <mc:Choice Requires="x14">
            <control shapeId="1450" r:id="rId428" name="Button 426">
              <controlPr locked="0" defaultSize="0" print="0" autoFill="0" autoPict="0" macro="[1]!Sheet1.deleteRow">
                <anchor moveWithCells="1" sizeWithCells="1">
                  <from>
                    <xdr:col>6</xdr:col>
                    <xdr:colOff>0</xdr:colOff>
                    <xdr:row>637</xdr:row>
                    <xdr:rowOff>0</xdr:rowOff>
                  </from>
                  <to>
                    <xdr:col>10</xdr:col>
                    <xdr:colOff>0</xdr:colOff>
                    <xdr:row>638</xdr:row>
                    <xdr:rowOff>0</xdr:rowOff>
                  </to>
                </anchor>
              </controlPr>
            </control>
          </mc:Choice>
        </mc:AlternateContent>
        <mc:AlternateContent xmlns:mc="http://schemas.openxmlformats.org/markup-compatibility/2006">
          <mc:Choice Requires="x14">
            <control shapeId="1451" r:id="rId429" name="Button 427">
              <controlPr locked="0" defaultSize="0" print="0" autoFill="0" autoPict="0" macro="[1]!Sheet1.deleteRow">
                <anchor moveWithCells="1" sizeWithCells="1">
                  <from>
                    <xdr:col>6</xdr:col>
                    <xdr:colOff>0</xdr:colOff>
                    <xdr:row>638</xdr:row>
                    <xdr:rowOff>0</xdr:rowOff>
                  </from>
                  <to>
                    <xdr:col>10</xdr:col>
                    <xdr:colOff>0</xdr:colOff>
                    <xdr:row>639</xdr:row>
                    <xdr:rowOff>0</xdr:rowOff>
                  </to>
                </anchor>
              </controlPr>
            </control>
          </mc:Choice>
        </mc:AlternateContent>
        <mc:AlternateContent xmlns:mc="http://schemas.openxmlformats.org/markup-compatibility/2006">
          <mc:Choice Requires="x14">
            <control shapeId="1452" r:id="rId430" name="Button 428">
              <controlPr locked="0" defaultSize="0" print="0" autoFill="0" autoPict="0" macro="[1]!Sheet1.deleteRow">
                <anchor moveWithCells="1" sizeWithCells="1">
                  <from>
                    <xdr:col>6</xdr:col>
                    <xdr:colOff>0</xdr:colOff>
                    <xdr:row>639</xdr:row>
                    <xdr:rowOff>0</xdr:rowOff>
                  </from>
                  <to>
                    <xdr:col>10</xdr:col>
                    <xdr:colOff>0</xdr:colOff>
                    <xdr:row>640</xdr:row>
                    <xdr:rowOff>0</xdr:rowOff>
                  </to>
                </anchor>
              </controlPr>
            </control>
          </mc:Choice>
        </mc:AlternateContent>
        <mc:AlternateContent xmlns:mc="http://schemas.openxmlformats.org/markup-compatibility/2006">
          <mc:Choice Requires="x14">
            <control shapeId="1453" r:id="rId431" name="Button 429">
              <controlPr locked="0" defaultSize="0" print="0" autoFill="0" autoPict="0" macro="[1]!Sheet1.deleteRow">
                <anchor moveWithCells="1" sizeWithCells="1">
                  <from>
                    <xdr:col>6</xdr:col>
                    <xdr:colOff>0</xdr:colOff>
                    <xdr:row>640</xdr:row>
                    <xdr:rowOff>0</xdr:rowOff>
                  </from>
                  <to>
                    <xdr:col>10</xdr:col>
                    <xdr:colOff>0</xdr:colOff>
                    <xdr:row>641</xdr:row>
                    <xdr:rowOff>0</xdr:rowOff>
                  </to>
                </anchor>
              </controlPr>
            </control>
          </mc:Choice>
        </mc:AlternateContent>
        <mc:AlternateContent xmlns:mc="http://schemas.openxmlformats.org/markup-compatibility/2006">
          <mc:Choice Requires="x14">
            <control shapeId="1454" r:id="rId432" name="Button 430">
              <controlPr locked="0" defaultSize="0" print="0" autoFill="0" autoPict="0" macro="[1]!Sheet1.deleteRow">
                <anchor moveWithCells="1" sizeWithCells="1">
                  <from>
                    <xdr:col>6</xdr:col>
                    <xdr:colOff>0</xdr:colOff>
                    <xdr:row>641</xdr:row>
                    <xdr:rowOff>0</xdr:rowOff>
                  </from>
                  <to>
                    <xdr:col>10</xdr:col>
                    <xdr:colOff>0</xdr:colOff>
                    <xdr:row>642</xdr:row>
                    <xdr:rowOff>0</xdr:rowOff>
                  </to>
                </anchor>
              </controlPr>
            </control>
          </mc:Choice>
        </mc:AlternateContent>
        <mc:AlternateContent xmlns:mc="http://schemas.openxmlformats.org/markup-compatibility/2006">
          <mc:Choice Requires="x14">
            <control shapeId="1455" r:id="rId433" name="Button 431">
              <controlPr locked="0" defaultSize="0" print="0" autoFill="0" autoPict="0" macro="[1]!Sheet1.deleteRow">
                <anchor moveWithCells="1" sizeWithCells="1">
                  <from>
                    <xdr:col>6</xdr:col>
                    <xdr:colOff>0</xdr:colOff>
                    <xdr:row>642</xdr:row>
                    <xdr:rowOff>0</xdr:rowOff>
                  </from>
                  <to>
                    <xdr:col>10</xdr:col>
                    <xdr:colOff>0</xdr:colOff>
                    <xdr:row>643</xdr:row>
                    <xdr:rowOff>0</xdr:rowOff>
                  </to>
                </anchor>
              </controlPr>
            </control>
          </mc:Choice>
        </mc:AlternateContent>
        <mc:AlternateContent xmlns:mc="http://schemas.openxmlformats.org/markup-compatibility/2006">
          <mc:Choice Requires="x14">
            <control shapeId="1456" r:id="rId434" name="Button 432">
              <controlPr locked="0" defaultSize="0" print="0" autoFill="0" autoPict="0" macro="[1]!Sheet1.deleteRow">
                <anchor moveWithCells="1" sizeWithCells="1">
                  <from>
                    <xdr:col>6</xdr:col>
                    <xdr:colOff>0</xdr:colOff>
                    <xdr:row>643</xdr:row>
                    <xdr:rowOff>0</xdr:rowOff>
                  </from>
                  <to>
                    <xdr:col>10</xdr:col>
                    <xdr:colOff>0</xdr:colOff>
                    <xdr:row>644</xdr:row>
                    <xdr:rowOff>0</xdr:rowOff>
                  </to>
                </anchor>
              </controlPr>
            </control>
          </mc:Choice>
        </mc:AlternateContent>
        <mc:AlternateContent xmlns:mc="http://schemas.openxmlformats.org/markup-compatibility/2006">
          <mc:Choice Requires="x14">
            <control shapeId="1457" r:id="rId435" name="Button 433">
              <controlPr locked="0" defaultSize="0" print="0" autoFill="0" autoPict="0" macro="[1]!Sheet1.deleteRow">
                <anchor moveWithCells="1" sizeWithCells="1">
                  <from>
                    <xdr:col>6</xdr:col>
                    <xdr:colOff>0</xdr:colOff>
                    <xdr:row>644</xdr:row>
                    <xdr:rowOff>0</xdr:rowOff>
                  </from>
                  <to>
                    <xdr:col>10</xdr:col>
                    <xdr:colOff>0</xdr:colOff>
                    <xdr:row>645</xdr:row>
                    <xdr:rowOff>0</xdr:rowOff>
                  </to>
                </anchor>
              </controlPr>
            </control>
          </mc:Choice>
        </mc:AlternateContent>
        <mc:AlternateContent xmlns:mc="http://schemas.openxmlformats.org/markup-compatibility/2006">
          <mc:Choice Requires="x14">
            <control shapeId="1458" r:id="rId436" name="Button 434">
              <controlPr locked="0" defaultSize="0" print="0" autoFill="0" autoPict="0" macro="[1]!Sheet1.deleteRow">
                <anchor moveWithCells="1" sizeWithCells="1">
                  <from>
                    <xdr:col>6</xdr:col>
                    <xdr:colOff>0</xdr:colOff>
                    <xdr:row>645</xdr:row>
                    <xdr:rowOff>0</xdr:rowOff>
                  </from>
                  <to>
                    <xdr:col>10</xdr:col>
                    <xdr:colOff>0</xdr:colOff>
                    <xdr:row>646</xdr:row>
                    <xdr:rowOff>0</xdr:rowOff>
                  </to>
                </anchor>
              </controlPr>
            </control>
          </mc:Choice>
        </mc:AlternateContent>
        <mc:AlternateContent xmlns:mc="http://schemas.openxmlformats.org/markup-compatibility/2006">
          <mc:Choice Requires="x14">
            <control shapeId="1459" r:id="rId437" name="Button 435">
              <controlPr locked="0" defaultSize="0" print="0" autoFill="0" autoPict="0" macro="[1]!Sheet1.deleteRow">
                <anchor moveWithCells="1" sizeWithCells="1">
                  <from>
                    <xdr:col>6</xdr:col>
                    <xdr:colOff>0</xdr:colOff>
                    <xdr:row>646</xdr:row>
                    <xdr:rowOff>0</xdr:rowOff>
                  </from>
                  <to>
                    <xdr:col>10</xdr:col>
                    <xdr:colOff>0</xdr:colOff>
                    <xdr:row>647</xdr:row>
                    <xdr:rowOff>0</xdr:rowOff>
                  </to>
                </anchor>
              </controlPr>
            </control>
          </mc:Choice>
        </mc:AlternateContent>
        <mc:AlternateContent xmlns:mc="http://schemas.openxmlformats.org/markup-compatibility/2006">
          <mc:Choice Requires="x14">
            <control shapeId="1460" r:id="rId438" name="Button 436">
              <controlPr locked="0" defaultSize="0" print="0" autoFill="0" autoPict="0" macro="[1]!Sheet1.deleteRow">
                <anchor moveWithCells="1" sizeWithCells="1">
                  <from>
                    <xdr:col>6</xdr:col>
                    <xdr:colOff>0</xdr:colOff>
                    <xdr:row>647</xdr:row>
                    <xdr:rowOff>0</xdr:rowOff>
                  </from>
                  <to>
                    <xdr:col>10</xdr:col>
                    <xdr:colOff>0</xdr:colOff>
                    <xdr:row>648</xdr:row>
                    <xdr:rowOff>0</xdr:rowOff>
                  </to>
                </anchor>
              </controlPr>
            </control>
          </mc:Choice>
        </mc:AlternateContent>
        <mc:AlternateContent xmlns:mc="http://schemas.openxmlformats.org/markup-compatibility/2006">
          <mc:Choice Requires="x14">
            <control shapeId="1461" r:id="rId439" name="Button 437">
              <controlPr locked="0" defaultSize="0" print="0" autoFill="0" autoPict="0" macro="[1]!Sheet1.deleteRow">
                <anchor moveWithCells="1" sizeWithCells="1">
                  <from>
                    <xdr:col>6</xdr:col>
                    <xdr:colOff>0</xdr:colOff>
                    <xdr:row>648</xdr:row>
                    <xdr:rowOff>0</xdr:rowOff>
                  </from>
                  <to>
                    <xdr:col>10</xdr:col>
                    <xdr:colOff>0</xdr:colOff>
                    <xdr:row>649</xdr:row>
                    <xdr:rowOff>0</xdr:rowOff>
                  </to>
                </anchor>
              </controlPr>
            </control>
          </mc:Choice>
        </mc:AlternateContent>
        <mc:AlternateContent xmlns:mc="http://schemas.openxmlformats.org/markup-compatibility/2006">
          <mc:Choice Requires="x14">
            <control shapeId="1462" r:id="rId440" name="Button 438">
              <controlPr locked="0" defaultSize="0" print="0" autoFill="0" autoPict="0" macro="[1]!Sheet1.deleteRow">
                <anchor moveWithCells="1" sizeWithCells="1">
                  <from>
                    <xdr:col>6</xdr:col>
                    <xdr:colOff>0</xdr:colOff>
                    <xdr:row>649</xdr:row>
                    <xdr:rowOff>0</xdr:rowOff>
                  </from>
                  <to>
                    <xdr:col>10</xdr:col>
                    <xdr:colOff>0</xdr:colOff>
                    <xdr:row>650</xdr:row>
                    <xdr:rowOff>0</xdr:rowOff>
                  </to>
                </anchor>
              </controlPr>
            </control>
          </mc:Choice>
        </mc:AlternateContent>
        <mc:AlternateContent xmlns:mc="http://schemas.openxmlformats.org/markup-compatibility/2006">
          <mc:Choice Requires="x14">
            <control shapeId="1463" r:id="rId441" name="Button 439">
              <controlPr locked="0" defaultSize="0" print="0" autoFill="0" autoPict="0" macro="[1]!Sheet1.deleteRow">
                <anchor moveWithCells="1" sizeWithCells="1">
                  <from>
                    <xdr:col>6</xdr:col>
                    <xdr:colOff>0</xdr:colOff>
                    <xdr:row>650</xdr:row>
                    <xdr:rowOff>0</xdr:rowOff>
                  </from>
                  <to>
                    <xdr:col>10</xdr:col>
                    <xdr:colOff>0</xdr:colOff>
                    <xdr:row>651</xdr:row>
                    <xdr:rowOff>0</xdr:rowOff>
                  </to>
                </anchor>
              </controlPr>
            </control>
          </mc:Choice>
        </mc:AlternateContent>
        <mc:AlternateContent xmlns:mc="http://schemas.openxmlformats.org/markup-compatibility/2006">
          <mc:Choice Requires="x14">
            <control shapeId="1464" r:id="rId442" name="Button 440">
              <controlPr locked="0" defaultSize="0" print="0" autoFill="0" autoPict="0" macro="[1]!Sheet1.deleteRow">
                <anchor moveWithCells="1" sizeWithCells="1">
                  <from>
                    <xdr:col>6</xdr:col>
                    <xdr:colOff>0</xdr:colOff>
                    <xdr:row>651</xdr:row>
                    <xdr:rowOff>0</xdr:rowOff>
                  </from>
                  <to>
                    <xdr:col>10</xdr:col>
                    <xdr:colOff>0</xdr:colOff>
                    <xdr:row>652</xdr:row>
                    <xdr:rowOff>0</xdr:rowOff>
                  </to>
                </anchor>
              </controlPr>
            </control>
          </mc:Choice>
        </mc:AlternateContent>
        <mc:AlternateContent xmlns:mc="http://schemas.openxmlformats.org/markup-compatibility/2006">
          <mc:Choice Requires="x14">
            <control shapeId="1465" r:id="rId443" name="Button 441">
              <controlPr locked="0" defaultSize="0" print="0" autoFill="0" autoPict="0" macro="[1]!Sheet1.deleteRow">
                <anchor moveWithCells="1" sizeWithCells="1">
                  <from>
                    <xdr:col>6</xdr:col>
                    <xdr:colOff>0</xdr:colOff>
                    <xdr:row>652</xdr:row>
                    <xdr:rowOff>0</xdr:rowOff>
                  </from>
                  <to>
                    <xdr:col>10</xdr:col>
                    <xdr:colOff>0</xdr:colOff>
                    <xdr:row>653</xdr:row>
                    <xdr:rowOff>0</xdr:rowOff>
                  </to>
                </anchor>
              </controlPr>
            </control>
          </mc:Choice>
        </mc:AlternateContent>
        <mc:AlternateContent xmlns:mc="http://schemas.openxmlformats.org/markup-compatibility/2006">
          <mc:Choice Requires="x14">
            <control shapeId="1466" r:id="rId444" name="Button 442">
              <controlPr locked="0" defaultSize="0" print="0" autoFill="0" autoPict="0" macro="[1]!Sheet1.deleteRow">
                <anchor moveWithCells="1" sizeWithCells="1">
                  <from>
                    <xdr:col>6</xdr:col>
                    <xdr:colOff>0</xdr:colOff>
                    <xdr:row>653</xdr:row>
                    <xdr:rowOff>0</xdr:rowOff>
                  </from>
                  <to>
                    <xdr:col>10</xdr:col>
                    <xdr:colOff>0</xdr:colOff>
                    <xdr:row>654</xdr:row>
                    <xdr:rowOff>0</xdr:rowOff>
                  </to>
                </anchor>
              </controlPr>
            </control>
          </mc:Choice>
        </mc:AlternateContent>
        <mc:AlternateContent xmlns:mc="http://schemas.openxmlformats.org/markup-compatibility/2006">
          <mc:Choice Requires="x14">
            <control shapeId="1467" r:id="rId445" name="Button 443">
              <controlPr locked="0" defaultSize="0" print="0" autoFill="0" autoPict="0" macro="[1]!Sheet1.deleteRow">
                <anchor moveWithCells="1" sizeWithCells="1">
                  <from>
                    <xdr:col>6</xdr:col>
                    <xdr:colOff>0</xdr:colOff>
                    <xdr:row>654</xdr:row>
                    <xdr:rowOff>0</xdr:rowOff>
                  </from>
                  <to>
                    <xdr:col>10</xdr:col>
                    <xdr:colOff>0</xdr:colOff>
                    <xdr:row>655</xdr:row>
                    <xdr:rowOff>0</xdr:rowOff>
                  </to>
                </anchor>
              </controlPr>
            </control>
          </mc:Choice>
        </mc:AlternateContent>
        <mc:AlternateContent xmlns:mc="http://schemas.openxmlformats.org/markup-compatibility/2006">
          <mc:Choice Requires="x14">
            <control shapeId="1468" r:id="rId446" name="Button 444">
              <controlPr locked="0" defaultSize="0" print="0" autoFill="0" autoPict="0" macro="[1]!Sheet1.deleteRow">
                <anchor moveWithCells="1" sizeWithCells="1">
                  <from>
                    <xdr:col>6</xdr:col>
                    <xdr:colOff>0</xdr:colOff>
                    <xdr:row>655</xdr:row>
                    <xdr:rowOff>0</xdr:rowOff>
                  </from>
                  <to>
                    <xdr:col>10</xdr:col>
                    <xdr:colOff>0</xdr:colOff>
                    <xdr:row>656</xdr:row>
                    <xdr:rowOff>0</xdr:rowOff>
                  </to>
                </anchor>
              </controlPr>
            </control>
          </mc:Choice>
        </mc:AlternateContent>
        <mc:AlternateContent xmlns:mc="http://schemas.openxmlformats.org/markup-compatibility/2006">
          <mc:Choice Requires="x14">
            <control shapeId="1469" r:id="rId447" name="Button 445">
              <controlPr locked="0" defaultSize="0" print="0" autoFill="0" autoPict="0" macro="[1]!Sheet1.deleteRow">
                <anchor moveWithCells="1" sizeWithCells="1">
                  <from>
                    <xdr:col>6</xdr:col>
                    <xdr:colOff>0</xdr:colOff>
                    <xdr:row>656</xdr:row>
                    <xdr:rowOff>0</xdr:rowOff>
                  </from>
                  <to>
                    <xdr:col>10</xdr:col>
                    <xdr:colOff>0</xdr:colOff>
                    <xdr:row>657</xdr:row>
                    <xdr:rowOff>0</xdr:rowOff>
                  </to>
                </anchor>
              </controlPr>
            </control>
          </mc:Choice>
        </mc:AlternateContent>
        <mc:AlternateContent xmlns:mc="http://schemas.openxmlformats.org/markup-compatibility/2006">
          <mc:Choice Requires="x14">
            <control shapeId="1470" r:id="rId448" name="Button 446">
              <controlPr locked="0" defaultSize="0" print="0" autoFill="0" autoPict="0" macro="[1]!Sheet1.deleteRow">
                <anchor moveWithCells="1" sizeWithCells="1">
                  <from>
                    <xdr:col>6</xdr:col>
                    <xdr:colOff>0</xdr:colOff>
                    <xdr:row>657</xdr:row>
                    <xdr:rowOff>0</xdr:rowOff>
                  </from>
                  <to>
                    <xdr:col>10</xdr:col>
                    <xdr:colOff>0</xdr:colOff>
                    <xdr:row>658</xdr:row>
                    <xdr:rowOff>0</xdr:rowOff>
                  </to>
                </anchor>
              </controlPr>
            </control>
          </mc:Choice>
        </mc:AlternateContent>
        <mc:AlternateContent xmlns:mc="http://schemas.openxmlformats.org/markup-compatibility/2006">
          <mc:Choice Requires="x14">
            <control shapeId="1471" r:id="rId449" name="Button 447">
              <controlPr locked="0" defaultSize="0" print="0" autoFill="0" autoPict="0" macro="[1]!Sheet1.deleteRow">
                <anchor moveWithCells="1" sizeWithCells="1">
                  <from>
                    <xdr:col>6</xdr:col>
                    <xdr:colOff>0</xdr:colOff>
                    <xdr:row>658</xdr:row>
                    <xdr:rowOff>0</xdr:rowOff>
                  </from>
                  <to>
                    <xdr:col>10</xdr:col>
                    <xdr:colOff>0</xdr:colOff>
                    <xdr:row>659</xdr:row>
                    <xdr:rowOff>0</xdr:rowOff>
                  </to>
                </anchor>
              </controlPr>
            </control>
          </mc:Choice>
        </mc:AlternateContent>
        <mc:AlternateContent xmlns:mc="http://schemas.openxmlformats.org/markup-compatibility/2006">
          <mc:Choice Requires="x14">
            <control shapeId="1472" r:id="rId450" name="Button 448">
              <controlPr locked="0" defaultSize="0" print="0" autoFill="0" autoPict="0" macro="[1]!Sheet1.deleteRow">
                <anchor moveWithCells="1" sizeWithCells="1">
                  <from>
                    <xdr:col>6</xdr:col>
                    <xdr:colOff>0</xdr:colOff>
                    <xdr:row>659</xdr:row>
                    <xdr:rowOff>0</xdr:rowOff>
                  </from>
                  <to>
                    <xdr:col>10</xdr:col>
                    <xdr:colOff>0</xdr:colOff>
                    <xdr:row>660</xdr:row>
                    <xdr:rowOff>0</xdr:rowOff>
                  </to>
                </anchor>
              </controlPr>
            </control>
          </mc:Choice>
        </mc:AlternateContent>
        <mc:AlternateContent xmlns:mc="http://schemas.openxmlformats.org/markup-compatibility/2006">
          <mc:Choice Requires="x14">
            <control shapeId="1473" r:id="rId451" name="Button 449">
              <controlPr locked="0" defaultSize="0" print="0" autoFill="0" autoPict="0" macro="[1]!Sheet1.deleteRow">
                <anchor moveWithCells="1" sizeWithCells="1">
                  <from>
                    <xdr:col>6</xdr:col>
                    <xdr:colOff>0</xdr:colOff>
                    <xdr:row>660</xdr:row>
                    <xdr:rowOff>0</xdr:rowOff>
                  </from>
                  <to>
                    <xdr:col>10</xdr:col>
                    <xdr:colOff>0</xdr:colOff>
                    <xdr:row>661</xdr:row>
                    <xdr:rowOff>0</xdr:rowOff>
                  </to>
                </anchor>
              </controlPr>
            </control>
          </mc:Choice>
        </mc:AlternateContent>
        <mc:AlternateContent xmlns:mc="http://schemas.openxmlformats.org/markup-compatibility/2006">
          <mc:Choice Requires="x14">
            <control shapeId="1474" r:id="rId452" name="Button 450">
              <controlPr locked="0" defaultSize="0" print="0" autoFill="0" autoPict="0" macro="[1]!Sheet1.deleteRow">
                <anchor moveWithCells="1" sizeWithCells="1">
                  <from>
                    <xdr:col>6</xdr:col>
                    <xdr:colOff>0</xdr:colOff>
                    <xdr:row>661</xdr:row>
                    <xdr:rowOff>0</xdr:rowOff>
                  </from>
                  <to>
                    <xdr:col>10</xdr:col>
                    <xdr:colOff>0</xdr:colOff>
                    <xdr:row>662</xdr:row>
                    <xdr:rowOff>0</xdr:rowOff>
                  </to>
                </anchor>
              </controlPr>
            </control>
          </mc:Choice>
        </mc:AlternateContent>
        <mc:AlternateContent xmlns:mc="http://schemas.openxmlformats.org/markup-compatibility/2006">
          <mc:Choice Requires="x14">
            <control shapeId="1475" r:id="rId453" name="Button 451">
              <controlPr locked="0" defaultSize="0" print="0" autoFill="0" autoPict="0" macro="[1]!Sheet1.deleteRow">
                <anchor moveWithCells="1" sizeWithCells="1">
                  <from>
                    <xdr:col>6</xdr:col>
                    <xdr:colOff>0</xdr:colOff>
                    <xdr:row>662</xdr:row>
                    <xdr:rowOff>0</xdr:rowOff>
                  </from>
                  <to>
                    <xdr:col>10</xdr:col>
                    <xdr:colOff>0</xdr:colOff>
                    <xdr:row>663</xdr:row>
                    <xdr:rowOff>0</xdr:rowOff>
                  </to>
                </anchor>
              </controlPr>
            </control>
          </mc:Choice>
        </mc:AlternateContent>
        <mc:AlternateContent xmlns:mc="http://schemas.openxmlformats.org/markup-compatibility/2006">
          <mc:Choice Requires="x14">
            <control shapeId="1476" r:id="rId454" name="Button 452">
              <controlPr locked="0" defaultSize="0" print="0" autoFill="0" autoPict="0" macro="[1]!Sheet1.deleteRow">
                <anchor moveWithCells="1" sizeWithCells="1">
                  <from>
                    <xdr:col>6</xdr:col>
                    <xdr:colOff>0</xdr:colOff>
                    <xdr:row>663</xdr:row>
                    <xdr:rowOff>0</xdr:rowOff>
                  </from>
                  <to>
                    <xdr:col>10</xdr:col>
                    <xdr:colOff>0</xdr:colOff>
                    <xdr:row>664</xdr:row>
                    <xdr:rowOff>0</xdr:rowOff>
                  </to>
                </anchor>
              </controlPr>
            </control>
          </mc:Choice>
        </mc:AlternateContent>
        <mc:AlternateContent xmlns:mc="http://schemas.openxmlformats.org/markup-compatibility/2006">
          <mc:Choice Requires="x14">
            <control shapeId="1477" r:id="rId455" name="Button 453">
              <controlPr locked="0" defaultSize="0" print="0" autoFill="0" autoPict="0" macro="[1]!Sheet1.deleteRow">
                <anchor moveWithCells="1" sizeWithCells="1">
                  <from>
                    <xdr:col>6</xdr:col>
                    <xdr:colOff>0</xdr:colOff>
                    <xdr:row>664</xdr:row>
                    <xdr:rowOff>0</xdr:rowOff>
                  </from>
                  <to>
                    <xdr:col>10</xdr:col>
                    <xdr:colOff>0</xdr:colOff>
                    <xdr:row>665</xdr:row>
                    <xdr:rowOff>0</xdr:rowOff>
                  </to>
                </anchor>
              </controlPr>
            </control>
          </mc:Choice>
        </mc:AlternateContent>
        <mc:AlternateContent xmlns:mc="http://schemas.openxmlformats.org/markup-compatibility/2006">
          <mc:Choice Requires="x14">
            <control shapeId="1478" r:id="rId456" name="Button 454">
              <controlPr locked="0" defaultSize="0" print="0" autoFill="0" autoPict="0" macro="[1]!Sheet1.deleteRow">
                <anchor moveWithCells="1" sizeWithCells="1">
                  <from>
                    <xdr:col>6</xdr:col>
                    <xdr:colOff>0</xdr:colOff>
                    <xdr:row>665</xdr:row>
                    <xdr:rowOff>0</xdr:rowOff>
                  </from>
                  <to>
                    <xdr:col>10</xdr:col>
                    <xdr:colOff>0</xdr:colOff>
                    <xdr:row>666</xdr:row>
                    <xdr:rowOff>0</xdr:rowOff>
                  </to>
                </anchor>
              </controlPr>
            </control>
          </mc:Choice>
        </mc:AlternateContent>
        <mc:AlternateContent xmlns:mc="http://schemas.openxmlformats.org/markup-compatibility/2006">
          <mc:Choice Requires="x14">
            <control shapeId="1479" r:id="rId457" name="Button 455">
              <controlPr locked="0" defaultSize="0" print="0" autoFill="0" autoPict="0" macro="[1]!Sheet1.InsertNewTableRow">
                <anchor moveWithCells="1" sizeWithCells="1">
                  <from>
                    <xdr:col>6</xdr:col>
                    <xdr:colOff>0</xdr:colOff>
                    <xdr:row>675</xdr:row>
                    <xdr:rowOff>0</xdr:rowOff>
                  </from>
                  <to>
                    <xdr:col>10</xdr:col>
                    <xdr:colOff>0</xdr:colOff>
                    <xdr:row>676</xdr:row>
                    <xdr:rowOff>0</xdr:rowOff>
                  </to>
                </anchor>
              </controlPr>
            </control>
          </mc:Choice>
        </mc:AlternateContent>
        <mc:AlternateContent xmlns:mc="http://schemas.openxmlformats.org/markup-compatibility/2006">
          <mc:Choice Requires="x14">
            <control shapeId="1480" r:id="rId458" name="Button 456">
              <controlPr locked="0" defaultSize="0" print="0" autoFill="0" autoPict="0" macro="[1]!Sheet1.deleteProcedure">
                <anchor moveWithCells="1" sizeWithCells="1">
                  <from>
                    <xdr:col>6</xdr:col>
                    <xdr:colOff>0</xdr:colOff>
                    <xdr:row>668</xdr:row>
                    <xdr:rowOff>0</xdr:rowOff>
                  </from>
                  <to>
                    <xdr:col>10</xdr:col>
                    <xdr:colOff>0</xdr:colOff>
                    <xdr:row>669</xdr:row>
                    <xdr:rowOff>0</xdr:rowOff>
                  </to>
                </anchor>
              </controlPr>
            </control>
          </mc:Choice>
        </mc:AlternateContent>
        <mc:AlternateContent xmlns:mc="http://schemas.openxmlformats.org/markup-compatibility/2006">
          <mc:Choice Requires="x14">
            <control shapeId="1481" r:id="rId459" name="Button 457">
              <controlPr locked="0" defaultSize="0" print="0" autoFill="0" autoPict="0" macro="[1]!Sheet1.deleteRow">
                <anchor moveWithCells="1" sizeWithCells="1">
                  <from>
                    <xdr:col>6</xdr:col>
                    <xdr:colOff>0</xdr:colOff>
                    <xdr:row>676</xdr:row>
                    <xdr:rowOff>0</xdr:rowOff>
                  </from>
                  <to>
                    <xdr:col>10</xdr:col>
                    <xdr:colOff>0</xdr:colOff>
                    <xdr:row>677</xdr:row>
                    <xdr:rowOff>0</xdr:rowOff>
                  </to>
                </anchor>
              </controlPr>
            </control>
          </mc:Choice>
        </mc:AlternateContent>
        <mc:AlternateContent xmlns:mc="http://schemas.openxmlformats.org/markup-compatibility/2006">
          <mc:Choice Requires="x14">
            <control shapeId="1482" r:id="rId460" name="Button 458">
              <controlPr locked="0" defaultSize="0" print="0" autoFill="0" autoPict="0" macro="[1]!Sheet1.deleteRow">
                <anchor moveWithCells="1" sizeWithCells="1">
                  <from>
                    <xdr:col>6</xdr:col>
                    <xdr:colOff>0</xdr:colOff>
                    <xdr:row>677</xdr:row>
                    <xdr:rowOff>0</xdr:rowOff>
                  </from>
                  <to>
                    <xdr:col>10</xdr:col>
                    <xdr:colOff>0</xdr:colOff>
                    <xdr:row>678</xdr:row>
                    <xdr:rowOff>0</xdr:rowOff>
                  </to>
                </anchor>
              </controlPr>
            </control>
          </mc:Choice>
        </mc:AlternateContent>
        <mc:AlternateContent xmlns:mc="http://schemas.openxmlformats.org/markup-compatibility/2006">
          <mc:Choice Requires="x14">
            <control shapeId="1483" r:id="rId461" name="Button 459">
              <controlPr locked="0" defaultSize="0" print="0" autoFill="0" autoPict="0" macro="[1]!Sheet1.deleteRow">
                <anchor moveWithCells="1" sizeWithCells="1">
                  <from>
                    <xdr:col>6</xdr:col>
                    <xdr:colOff>0</xdr:colOff>
                    <xdr:row>678</xdr:row>
                    <xdr:rowOff>0</xdr:rowOff>
                  </from>
                  <to>
                    <xdr:col>10</xdr:col>
                    <xdr:colOff>0</xdr:colOff>
                    <xdr:row>679</xdr:row>
                    <xdr:rowOff>0</xdr:rowOff>
                  </to>
                </anchor>
              </controlPr>
            </control>
          </mc:Choice>
        </mc:AlternateContent>
        <mc:AlternateContent xmlns:mc="http://schemas.openxmlformats.org/markup-compatibility/2006">
          <mc:Choice Requires="x14">
            <control shapeId="1484" r:id="rId462" name="Button 460">
              <controlPr locked="0" defaultSize="0" print="0" autoFill="0" autoPict="0" macro="[1]!Sheet1.deleteRow">
                <anchor moveWithCells="1" sizeWithCells="1">
                  <from>
                    <xdr:col>6</xdr:col>
                    <xdr:colOff>0</xdr:colOff>
                    <xdr:row>679</xdr:row>
                    <xdr:rowOff>0</xdr:rowOff>
                  </from>
                  <to>
                    <xdr:col>10</xdr:col>
                    <xdr:colOff>0</xdr:colOff>
                    <xdr:row>680</xdr:row>
                    <xdr:rowOff>0</xdr:rowOff>
                  </to>
                </anchor>
              </controlPr>
            </control>
          </mc:Choice>
        </mc:AlternateContent>
        <mc:AlternateContent xmlns:mc="http://schemas.openxmlformats.org/markup-compatibility/2006">
          <mc:Choice Requires="x14">
            <control shapeId="1485" r:id="rId463" name="Button 461">
              <controlPr locked="0" defaultSize="0" print="0" autoFill="0" autoPict="0" macro="[1]!Sheet1.deleteRow">
                <anchor moveWithCells="1" sizeWithCells="1">
                  <from>
                    <xdr:col>6</xdr:col>
                    <xdr:colOff>0</xdr:colOff>
                    <xdr:row>680</xdr:row>
                    <xdr:rowOff>0</xdr:rowOff>
                  </from>
                  <to>
                    <xdr:col>10</xdr:col>
                    <xdr:colOff>0</xdr:colOff>
                    <xdr:row>681</xdr:row>
                    <xdr:rowOff>0</xdr:rowOff>
                  </to>
                </anchor>
              </controlPr>
            </control>
          </mc:Choice>
        </mc:AlternateContent>
        <mc:AlternateContent xmlns:mc="http://schemas.openxmlformats.org/markup-compatibility/2006">
          <mc:Choice Requires="x14">
            <control shapeId="1486" r:id="rId464" name="Button 462">
              <controlPr locked="0" defaultSize="0" print="0" autoFill="0" autoPict="0" macro="[1]!Sheet1.deleteRow">
                <anchor moveWithCells="1" sizeWithCells="1">
                  <from>
                    <xdr:col>6</xdr:col>
                    <xdr:colOff>0</xdr:colOff>
                    <xdr:row>681</xdr:row>
                    <xdr:rowOff>0</xdr:rowOff>
                  </from>
                  <to>
                    <xdr:col>10</xdr:col>
                    <xdr:colOff>0</xdr:colOff>
                    <xdr:row>682</xdr:row>
                    <xdr:rowOff>0</xdr:rowOff>
                  </to>
                </anchor>
              </controlPr>
            </control>
          </mc:Choice>
        </mc:AlternateContent>
        <mc:AlternateContent xmlns:mc="http://schemas.openxmlformats.org/markup-compatibility/2006">
          <mc:Choice Requires="x14">
            <control shapeId="1487" r:id="rId465" name="Button 463">
              <controlPr locked="0" defaultSize="0" print="0" autoFill="0" autoPict="0" macro="[1]!Sheet1.deleteRow">
                <anchor moveWithCells="1" sizeWithCells="1">
                  <from>
                    <xdr:col>6</xdr:col>
                    <xdr:colOff>0</xdr:colOff>
                    <xdr:row>682</xdr:row>
                    <xdr:rowOff>0</xdr:rowOff>
                  </from>
                  <to>
                    <xdr:col>10</xdr:col>
                    <xdr:colOff>0</xdr:colOff>
                    <xdr:row>683</xdr:row>
                    <xdr:rowOff>0</xdr:rowOff>
                  </to>
                </anchor>
              </controlPr>
            </control>
          </mc:Choice>
        </mc:AlternateContent>
        <mc:AlternateContent xmlns:mc="http://schemas.openxmlformats.org/markup-compatibility/2006">
          <mc:Choice Requires="x14">
            <control shapeId="1488" r:id="rId466" name="Button 464">
              <controlPr locked="0" defaultSize="0" print="0" autoFill="0" autoPict="0" macro="[1]!Sheet1.deleteRow">
                <anchor moveWithCells="1" sizeWithCells="1">
                  <from>
                    <xdr:col>6</xdr:col>
                    <xdr:colOff>0</xdr:colOff>
                    <xdr:row>683</xdr:row>
                    <xdr:rowOff>0</xdr:rowOff>
                  </from>
                  <to>
                    <xdr:col>10</xdr:col>
                    <xdr:colOff>0</xdr:colOff>
                    <xdr:row>684</xdr:row>
                    <xdr:rowOff>0</xdr:rowOff>
                  </to>
                </anchor>
              </controlPr>
            </control>
          </mc:Choice>
        </mc:AlternateContent>
        <mc:AlternateContent xmlns:mc="http://schemas.openxmlformats.org/markup-compatibility/2006">
          <mc:Choice Requires="x14">
            <control shapeId="1489" r:id="rId467" name="Button 465">
              <controlPr locked="0" defaultSize="0" print="0" autoFill="0" autoPict="0" macro="[1]!Sheet1.deleteRow">
                <anchor moveWithCells="1" sizeWithCells="1">
                  <from>
                    <xdr:col>6</xdr:col>
                    <xdr:colOff>0</xdr:colOff>
                    <xdr:row>684</xdr:row>
                    <xdr:rowOff>0</xdr:rowOff>
                  </from>
                  <to>
                    <xdr:col>10</xdr:col>
                    <xdr:colOff>0</xdr:colOff>
                    <xdr:row>685</xdr:row>
                    <xdr:rowOff>0</xdr:rowOff>
                  </to>
                </anchor>
              </controlPr>
            </control>
          </mc:Choice>
        </mc:AlternateContent>
        <mc:AlternateContent xmlns:mc="http://schemas.openxmlformats.org/markup-compatibility/2006">
          <mc:Choice Requires="x14">
            <control shapeId="1490" r:id="rId468" name="Button 466">
              <controlPr locked="0" defaultSize="0" print="0" autoFill="0" autoPict="0" macro="[1]!Sheet1.deleteRow">
                <anchor moveWithCells="1" sizeWithCells="1">
                  <from>
                    <xdr:col>6</xdr:col>
                    <xdr:colOff>0</xdr:colOff>
                    <xdr:row>685</xdr:row>
                    <xdr:rowOff>0</xdr:rowOff>
                  </from>
                  <to>
                    <xdr:col>10</xdr:col>
                    <xdr:colOff>0</xdr:colOff>
                    <xdr:row>686</xdr:row>
                    <xdr:rowOff>0</xdr:rowOff>
                  </to>
                </anchor>
              </controlPr>
            </control>
          </mc:Choice>
        </mc:AlternateContent>
        <mc:AlternateContent xmlns:mc="http://schemas.openxmlformats.org/markup-compatibility/2006">
          <mc:Choice Requires="x14">
            <control shapeId="1491" r:id="rId469" name="Button 467">
              <controlPr locked="0" defaultSize="0" print="0" autoFill="0" autoPict="0" macro="[1]!Sheet1.deleteRow">
                <anchor moveWithCells="1" sizeWithCells="1">
                  <from>
                    <xdr:col>6</xdr:col>
                    <xdr:colOff>0</xdr:colOff>
                    <xdr:row>686</xdr:row>
                    <xdr:rowOff>0</xdr:rowOff>
                  </from>
                  <to>
                    <xdr:col>10</xdr:col>
                    <xdr:colOff>0</xdr:colOff>
                    <xdr:row>687</xdr:row>
                    <xdr:rowOff>0</xdr:rowOff>
                  </to>
                </anchor>
              </controlPr>
            </control>
          </mc:Choice>
        </mc:AlternateContent>
        <mc:AlternateContent xmlns:mc="http://schemas.openxmlformats.org/markup-compatibility/2006">
          <mc:Choice Requires="x14">
            <control shapeId="1492" r:id="rId470" name="Button 468">
              <controlPr locked="0" defaultSize="0" print="0" autoFill="0" autoPict="0" macro="[1]!Sheet1.deleteRow">
                <anchor moveWithCells="1" sizeWithCells="1">
                  <from>
                    <xdr:col>6</xdr:col>
                    <xdr:colOff>0</xdr:colOff>
                    <xdr:row>687</xdr:row>
                    <xdr:rowOff>0</xdr:rowOff>
                  </from>
                  <to>
                    <xdr:col>10</xdr:col>
                    <xdr:colOff>0</xdr:colOff>
                    <xdr:row>688</xdr:row>
                    <xdr:rowOff>0</xdr:rowOff>
                  </to>
                </anchor>
              </controlPr>
            </control>
          </mc:Choice>
        </mc:AlternateContent>
        <mc:AlternateContent xmlns:mc="http://schemas.openxmlformats.org/markup-compatibility/2006">
          <mc:Choice Requires="x14">
            <control shapeId="1493" r:id="rId471" name="Button 469">
              <controlPr locked="0" defaultSize="0" print="0" autoFill="0" autoPict="0" macro="[1]!Sheet1.deleteRow">
                <anchor moveWithCells="1" sizeWithCells="1">
                  <from>
                    <xdr:col>6</xdr:col>
                    <xdr:colOff>0</xdr:colOff>
                    <xdr:row>688</xdr:row>
                    <xdr:rowOff>0</xdr:rowOff>
                  </from>
                  <to>
                    <xdr:col>10</xdr:col>
                    <xdr:colOff>0</xdr:colOff>
                    <xdr:row>689</xdr:row>
                    <xdr:rowOff>0</xdr:rowOff>
                  </to>
                </anchor>
              </controlPr>
            </control>
          </mc:Choice>
        </mc:AlternateContent>
        <mc:AlternateContent xmlns:mc="http://schemas.openxmlformats.org/markup-compatibility/2006">
          <mc:Choice Requires="x14">
            <control shapeId="1494" r:id="rId472" name="Button 470">
              <controlPr locked="0" defaultSize="0" print="0" autoFill="0" autoPict="0" macro="[1]!Sheet1.deleteRow">
                <anchor moveWithCells="1" sizeWithCells="1">
                  <from>
                    <xdr:col>6</xdr:col>
                    <xdr:colOff>0</xdr:colOff>
                    <xdr:row>689</xdr:row>
                    <xdr:rowOff>0</xdr:rowOff>
                  </from>
                  <to>
                    <xdr:col>10</xdr:col>
                    <xdr:colOff>0</xdr:colOff>
                    <xdr:row>690</xdr:row>
                    <xdr:rowOff>0</xdr:rowOff>
                  </to>
                </anchor>
              </controlPr>
            </control>
          </mc:Choice>
        </mc:AlternateContent>
        <mc:AlternateContent xmlns:mc="http://schemas.openxmlformats.org/markup-compatibility/2006">
          <mc:Choice Requires="x14">
            <control shapeId="1495" r:id="rId473" name="Button 471">
              <controlPr locked="0" defaultSize="0" print="0" autoFill="0" autoPict="0" macro="[1]!Sheet1.deleteRow">
                <anchor moveWithCells="1" sizeWithCells="1">
                  <from>
                    <xdr:col>6</xdr:col>
                    <xdr:colOff>0</xdr:colOff>
                    <xdr:row>690</xdr:row>
                    <xdr:rowOff>0</xdr:rowOff>
                  </from>
                  <to>
                    <xdr:col>10</xdr:col>
                    <xdr:colOff>0</xdr:colOff>
                    <xdr:row>691</xdr:row>
                    <xdr:rowOff>0</xdr:rowOff>
                  </to>
                </anchor>
              </controlPr>
            </control>
          </mc:Choice>
        </mc:AlternateContent>
        <mc:AlternateContent xmlns:mc="http://schemas.openxmlformats.org/markup-compatibility/2006">
          <mc:Choice Requires="x14">
            <control shapeId="1496" r:id="rId474" name="Button 472">
              <controlPr locked="0" defaultSize="0" print="0" autoFill="0" autoPict="0" macro="[1]!Sheet1.deleteRow">
                <anchor moveWithCells="1" sizeWithCells="1">
                  <from>
                    <xdr:col>6</xdr:col>
                    <xdr:colOff>0</xdr:colOff>
                    <xdr:row>691</xdr:row>
                    <xdr:rowOff>0</xdr:rowOff>
                  </from>
                  <to>
                    <xdr:col>10</xdr:col>
                    <xdr:colOff>0</xdr:colOff>
                    <xdr:row>692</xdr:row>
                    <xdr:rowOff>0</xdr:rowOff>
                  </to>
                </anchor>
              </controlPr>
            </control>
          </mc:Choice>
        </mc:AlternateContent>
        <mc:AlternateContent xmlns:mc="http://schemas.openxmlformats.org/markup-compatibility/2006">
          <mc:Choice Requires="x14">
            <control shapeId="1497" r:id="rId475" name="Button 473">
              <controlPr locked="0" defaultSize="0" print="0" autoFill="0" autoPict="0" macro="[1]!Sheet1.deleteRow">
                <anchor moveWithCells="1" sizeWithCells="1">
                  <from>
                    <xdr:col>6</xdr:col>
                    <xdr:colOff>0</xdr:colOff>
                    <xdr:row>692</xdr:row>
                    <xdr:rowOff>0</xdr:rowOff>
                  </from>
                  <to>
                    <xdr:col>10</xdr:col>
                    <xdr:colOff>0</xdr:colOff>
                    <xdr:row>693</xdr:row>
                    <xdr:rowOff>0</xdr:rowOff>
                  </to>
                </anchor>
              </controlPr>
            </control>
          </mc:Choice>
        </mc:AlternateContent>
        <mc:AlternateContent xmlns:mc="http://schemas.openxmlformats.org/markup-compatibility/2006">
          <mc:Choice Requires="x14">
            <control shapeId="1498" r:id="rId476" name="Button 474">
              <controlPr locked="0" defaultSize="0" print="0" autoFill="0" autoPict="0" macro="[1]!Sheet1.deleteRow">
                <anchor moveWithCells="1" sizeWithCells="1">
                  <from>
                    <xdr:col>6</xdr:col>
                    <xdr:colOff>0</xdr:colOff>
                    <xdr:row>693</xdr:row>
                    <xdr:rowOff>0</xdr:rowOff>
                  </from>
                  <to>
                    <xdr:col>10</xdr:col>
                    <xdr:colOff>0</xdr:colOff>
                    <xdr:row>694</xdr:row>
                    <xdr:rowOff>0</xdr:rowOff>
                  </to>
                </anchor>
              </controlPr>
            </control>
          </mc:Choice>
        </mc:AlternateContent>
        <mc:AlternateContent xmlns:mc="http://schemas.openxmlformats.org/markup-compatibility/2006">
          <mc:Choice Requires="x14">
            <control shapeId="1499" r:id="rId477" name="Button 475">
              <controlPr locked="0" defaultSize="0" print="0" autoFill="0" autoPict="0" macro="[1]!Sheet1.deleteRow">
                <anchor moveWithCells="1" sizeWithCells="1">
                  <from>
                    <xdr:col>6</xdr:col>
                    <xdr:colOff>0</xdr:colOff>
                    <xdr:row>694</xdr:row>
                    <xdr:rowOff>0</xdr:rowOff>
                  </from>
                  <to>
                    <xdr:col>10</xdr:col>
                    <xdr:colOff>0</xdr:colOff>
                    <xdr:row>695</xdr:row>
                    <xdr:rowOff>0</xdr:rowOff>
                  </to>
                </anchor>
              </controlPr>
            </control>
          </mc:Choice>
        </mc:AlternateContent>
        <mc:AlternateContent xmlns:mc="http://schemas.openxmlformats.org/markup-compatibility/2006">
          <mc:Choice Requires="x14">
            <control shapeId="1500" r:id="rId478" name="Button 476">
              <controlPr locked="0" defaultSize="0" print="0" autoFill="0" autoPict="0" macro="[1]!Sheet1.deleteRow">
                <anchor moveWithCells="1" sizeWithCells="1">
                  <from>
                    <xdr:col>6</xdr:col>
                    <xdr:colOff>0</xdr:colOff>
                    <xdr:row>695</xdr:row>
                    <xdr:rowOff>0</xdr:rowOff>
                  </from>
                  <to>
                    <xdr:col>10</xdr:col>
                    <xdr:colOff>0</xdr:colOff>
                    <xdr:row>696</xdr:row>
                    <xdr:rowOff>0</xdr:rowOff>
                  </to>
                </anchor>
              </controlPr>
            </control>
          </mc:Choice>
        </mc:AlternateContent>
        <mc:AlternateContent xmlns:mc="http://schemas.openxmlformats.org/markup-compatibility/2006">
          <mc:Choice Requires="x14">
            <control shapeId="1501" r:id="rId479" name="Button 477">
              <controlPr locked="0" defaultSize="0" print="0" autoFill="0" autoPict="0" macro="[1]!Sheet1.deleteRow">
                <anchor moveWithCells="1" sizeWithCells="1">
                  <from>
                    <xdr:col>6</xdr:col>
                    <xdr:colOff>0</xdr:colOff>
                    <xdr:row>696</xdr:row>
                    <xdr:rowOff>0</xdr:rowOff>
                  </from>
                  <to>
                    <xdr:col>10</xdr:col>
                    <xdr:colOff>0</xdr:colOff>
                    <xdr:row>697</xdr:row>
                    <xdr:rowOff>0</xdr:rowOff>
                  </to>
                </anchor>
              </controlPr>
            </control>
          </mc:Choice>
        </mc:AlternateContent>
        <mc:AlternateContent xmlns:mc="http://schemas.openxmlformats.org/markup-compatibility/2006">
          <mc:Choice Requires="x14">
            <control shapeId="1502" r:id="rId480" name="Button 478">
              <controlPr locked="0" defaultSize="0" print="0" autoFill="0" autoPict="0" macro="[1]!Sheet1.deleteRow">
                <anchor moveWithCells="1" sizeWithCells="1">
                  <from>
                    <xdr:col>6</xdr:col>
                    <xdr:colOff>0</xdr:colOff>
                    <xdr:row>697</xdr:row>
                    <xdr:rowOff>0</xdr:rowOff>
                  </from>
                  <to>
                    <xdr:col>10</xdr:col>
                    <xdr:colOff>0</xdr:colOff>
                    <xdr:row>698</xdr:row>
                    <xdr:rowOff>0</xdr:rowOff>
                  </to>
                </anchor>
              </controlPr>
            </control>
          </mc:Choice>
        </mc:AlternateContent>
        <mc:AlternateContent xmlns:mc="http://schemas.openxmlformats.org/markup-compatibility/2006">
          <mc:Choice Requires="x14">
            <control shapeId="1503" r:id="rId481" name="Button 479">
              <controlPr locked="0" defaultSize="0" print="0" autoFill="0" autoPict="0" macro="[1]!Sheet1.deleteRow">
                <anchor moveWithCells="1" sizeWithCells="1">
                  <from>
                    <xdr:col>6</xdr:col>
                    <xdr:colOff>0</xdr:colOff>
                    <xdr:row>698</xdr:row>
                    <xdr:rowOff>0</xdr:rowOff>
                  </from>
                  <to>
                    <xdr:col>10</xdr:col>
                    <xdr:colOff>0</xdr:colOff>
                    <xdr:row>699</xdr:row>
                    <xdr:rowOff>0</xdr:rowOff>
                  </to>
                </anchor>
              </controlPr>
            </control>
          </mc:Choice>
        </mc:AlternateContent>
        <mc:AlternateContent xmlns:mc="http://schemas.openxmlformats.org/markup-compatibility/2006">
          <mc:Choice Requires="x14">
            <control shapeId="1504" r:id="rId482" name="Button 480">
              <controlPr locked="0" defaultSize="0" print="0" autoFill="0" autoPict="0" macro="[1]!Sheet1.deleteRow">
                <anchor moveWithCells="1" sizeWithCells="1">
                  <from>
                    <xdr:col>6</xdr:col>
                    <xdr:colOff>0</xdr:colOff>
                    <xdr:row>699</xdr:row>
                    <xdr:rowOff>0</xdr:rowOff>
                  </from>
                  <to>
                    <xdr:col>10</xdr:col>
                    <xdr:colOff>0</xdr:colOff>
                    <xdr:row>700</xdr:row>
                    <xdr:rowOff>0</xdr:rowOff>
                  </to>
                </anchor>
              </controlPr>
            </control>
          </mc:Choice>
        </mc:AlternateContent>
        <mc:AlternateContent xmlns:mc="http://schemas.openxmlformats.org/markup-compatibility/2006">
          <mc:Choice Requires="x14">
            <control shapeId="1505" r:id="rId483" name="Button 481">
              <controlPr locked="0" defaultSize="0" print="0" autoFill="0" autoPict="0" macro="[1]!Sheet1.deleteRow">
                <anchor moveWithCells="1" sizeWithCells="1">
                  <from>
                    <xdr:col>6</xdr:col>
                    <xdr:colOff>0</xdr:colOff>
                    <xdr:row>700</xdr:row>
                    <xdr:rowOff>0</xdr:rowOff>
                  </from>
                  <to>
                    <xdr:col>10</xdr:col>
                    <xdr:colOff>0</xdr:colOff>
                    <xdr:row>701</xdr:row>
                    <xdr:rowOff>0</xdr:rowOff>
                  </to>
                </anchor>
              </controlPr>
            </control>
          </mc:Choice>
        </mc:AlternateContent>
        <mc:AlternateContent xmlns:mc="http://schemas.openxmlformats.org/markup-compatibility/2006">
          <mc:Choice Requires="x14">
            <control shapeId="1506" r:id="rId484" name="Button 482">
              <controlPr locked="0" defaultSize="0" print="0" autoFill="0" autoPict="0" macro="[1]!Sheet1.deleteRow">
                <anchor moveWithCells="1" sizeWithCells="1">
                  <from>
                    <xdr:col>6</xdr:col>
                    <xdr:colOff>0</xdr:colOff>
                    <xdr:row>701</xdr:row>
                    <xdr:rowOff>0</xdr:rowOff>
                  </from>
                  <to>
                    <xdr:col>10</xdr:col>
                    <xdr:colOff>0</xdr:colOff>
                    <xdr:row>702</xdr:row>
                    <xdr:rowOff>0</xdr:rowOff>
                  </to>
                </anchor>
              </controlPr>
            </control>
          </mc:Choice>
        </mc:AlternateContent>
        <mc:AlternateContent xmlns:mc="http://schemas.openxmlformats.org/markup-compatibility/2006">
          <mc:Choice Requires="x14">
            <control shapeId="1507" r:id="rId485" name="Button 483">
              <controlPr locked="0" defaultSize="0" print="0" autoFill="0" autoPict="0" macro="[1]!Sheet1.deleteRow">
                <anchor moveWithCells="1" sizeWithCells="1">
                  <from>
                    <xdr:col>6</xdr:col>
                    <xdr:colOff>0</xdr:colOff>
                    <xdr:row>702</xdr:row>
                    <xdr:rowOff>0</xdr:rowOff>
                  </from>
                  <to>
                    <xdr:col>10</xdr:col>
                    <xdr:colOff>0</xdr:colOff>
                    <xdr:row>703</xdr:row>
                    <xdr:rowOff>0</xdr:rowOff>
                  </to>
                </anchor>
              </controlPr>
            </control>
          </mc:Choice>
        </mc:AlternateContent>
        <mc:AlternateContent xmlns:mc="http://schemas.openxmlformats.org/markup-compatibility/2006">
          <mc:Choice Requires="x14">
            <control shapeId="1508" r:id="rId486" name="Button 484">
              <controlPr locked="0" defaultSize="0" print="0" autoFill="0" autoPict="0" macro="[1]!Sheet1.deleteRow">
                <anchor moveWithCells="1" sizeWithCells="1">
                  <from>
                    <xdr:col>6</xdr:col>
                    <xdr:colOff>0</xdr:colOff>
                    <xdr:row>703</xdr:row>
                    <xdr:rowOff>0</xdr:rowOff>
                  </from>
                  <to>
                    <xdr:col>10</xdr:col>
                    <xdr:colOff>0</xdr:colOff>
                    <xdr:row>704</xdr:row>
                    <xdr:rowOff>0</xdr:rowOff>
                  </to>
                </anchor>
              </controlPr>
            </control>
          </mc:Choice>
        </mc:AlternateContent>
        <mc:AlternateContent xmlns:mc="http://schemas.openxmlformats.org/markup-compatibility/2006">
          <mc:Choice Requires="x14">
            <control shapeId="1509" r:id="rId487" name="Button 485">
              <controlPr locked="0" defaultSize="0" print="0" autoFill="0" autoPict="0" macro="[1]!Sheet1.deleteRow">
                <anchor moveWithCells="1" sizeWithCells="1">
                  <from>
                    <xdr:col>6</xdr:col>
                    <xdr:colOff>0</xdr:colOff>
                    <xdr:row>704</xdr:row>
                    <xdr:rowOff>0</xdr:rowOff>
                  </from>
                  <to>
                    <xdr:col>10</xdr:col>
                    <xdr:colOff>0</xdr:colOff>
                    <xdr:row>705</xdr:row>
                    <xdr:rowOff>0</xdr:rowOff>
                  </to>
                </anchor>
              </controlPr>
            </control>
          </mc:Choice>
        </mc:AlternateContent>
        <mc:AlternateContent xmlns:mc="http://schemas.openxmlformats.org/markup-compatibility/2006">
          <mc:Choice Requires="x14">
            <control shapeId="1510" r:id="rId488" name="Button 486">
              <controlPr locked="0" defaultSize="0" print="0" autoFill="0" autoPict="0" macro="[1]!Sheet1.deleteRow">
                <anchor moveWithCells="1" sizeWithCells="1">
                  <from>
                    <xdr:col>6</xdr:col>
                    <xdr:colOff>0</xdr:colOff>
                    <xdr:row>705</xdr:row>
                    <xdr:rowOff>0</xdr:rowOff>
                  </from>
                  <to>
                    <xdr:col>10</xdr:col>
                    <xdr:colOff>0</xdr:colOff>
                    <xdr:row>706</xdr:row>
                    <xdr:rowOff>0</xdr:rowOff>
                  </to>
                </anchor>
              </controlPr>
            </control>
          </mc:Choice>
        </mc:AlternateContent>
        <mc:AlternateContent xmlns:mc="http://schemas.openxmlformats.org/markup-compatibility/2006">
          <mc:Choice Requires="x14">
            <control shapeId="1511" r:id="rId489" name="Button 487">
              <controlPr locked="0" defaultSize="0" print="0" autoFill="0" autoPict="0" macro="[1]!Sheet1.deleteRow">
                <anchor moveWithCells="1" sizeWithCells="1">
                  <from>
                    <xdr:col>6</xdr:col>
                    <xdr:colOff>0</xdr:colOff>
                    <xdr:row>706</xdr:row>
                    <xdr:rowOff>0</xdr:rowOff>
                  </from>
                  <to>
                    <xdr:col>10</xdr:col>
                    <xdr:colOff>0</xdr:colOff>
                    <xdr:row>707</xdr:row>
                    <xdr:rowOff>0</xdr:rowOff>
                  </to>
                </anchor>
              </controlPr>
            </control>
          </mc:Choice>
        </mc:AlternateContent>
        <mc:AlternateContent xmlns:mc="http://schemas.openxmlformats.org/markup-compatibility/2006">
          <mc:Choice Requires="x14">
            <control shapeId="1512" r:id="rId490" name="Button 488">
              <controlPr locked="0" defaultSize="0" print="0" autoFill="0" autoPict="0" macro="[1]!Sheet1.deleteRow">
                <anchor moveWithCells="1" sizeWithCells="1">
                  <from>
                    <xdr:col>6</xdr:col>
                    <xdr:colOff>0</xdr:colOff>
                    <xdr:row>707</xdr:row>
                    <xdr:rowOff>0</xdr:rowOff>
                  </from>
                  <to>
                    <xdr:col>10</xdr:col>
                    <xdr:colOff>0</xdr:colOff>
                    <xdr:row>708</xdr:row>
                    <xdr:rowOff>0</xdr:rowOff>
                  </to>
                </anchor>
              </controlPr>
            </control>
          </mc:Choice>
        </mc:AlternateContent>
        <mc:AlternateContent xmlns:mc="http://schemas.openxmlformats.org/markup-compatibility/2006">
          <mc:Choice Requires="x14">
            <control shapeId="1513" r:id="rId491" name="Button 489">
              <controlPr locked="0" defaultSize="0" print="0" autoFill="0" autoPict="0" macro="[1]!Sheet1.deleteRow">
                <anchor moveWithCells="1" sizeWithCells="1">
                  <from>
                    <xdr:col>6</xdr:col>
                    <xdr:colOff>0</xdr:colOff>
                    <xdr:row>708</xdr:row>
                    <xdr:rowOff>0</xdr:rowOff>
                  </from>
                  <to>
                    <xdr:col>10</xdr:col>
                    <xdr:colOff>0</xdr:colOff>
                    <xdr:row>709</xdr:row>
                    <xdr:rowOff>0</xdr:rowOff>
                  </to>
                </anchor>
              </controlPr>
            </control>
          </mc:Choice>
        </mc:AlternateContent>
        <mc:AlternateContent xmlns:mc="http://schemas.openxmlformats.org/markup-compatibility/2006">
          <mc:Choice Requires="x14">
            <control shapeId="1514" r:id="rId492" name="Button 490">
              <controlPr locked="0" defaultSize="0" print="0" autoFill="0" autoPict="0" macro="[1]!Sheet1.deleteRow">
                <anchor moveWithCells="1" sizeWithCells="1">
                  <from>
                    <xdr:col>6</xdr:col>
                    <xdr:colOff>0</xdr:colOff>
                    <xdr:row>709</xdr:row>
                    <xdr:rowOff>0</xdr:rowOff>
                  </from>
                  <to>
                    <xdr:col>10</xdr:col>
                    <xdr:colOff>0</xdr:colOff>
                    <xdr:row>710</xdr:row>
                    <xdr:rowOff>0</xdr:rowOff>
                  </to>
                </anchor>
              </controlPr>
            </control>
          </mc:Choice>
        </mc:AlternateContent>
        <mc:AlternateContent xmlns:mc="http://schemas.openxmlformats.org/markup-compatibility/2006">
          <mc:Choice Requires="x14">
            <control shapeId="1515" r:id="rId493" name="Button 491">
              <controlPr locked="0" defaultSize="0" print="0" autoFill="0" autoPict="0" macro="[1]!Sheet1.deleteRow">
                <anchor moveWithCells="1" sizeWithCells="1">
                  <from>
                    <xdr:col>6</xdr:col>
                    <xdr:colOff>0</xdr:colOff>
                    <xdr:row>710</xdr:row>
                    <xdr:rowOff>0</xdr:rowOff>
                  </from>
                  <to>
                    <xdr:col>10</xdr:col>
                    <xdr:colOff>0</xdr:colOff>
                    <xdr:row>711</xdr:row>
                    <xdr:rowOff>0</xdr:rowOff>
                  </to>
                </anchor>
              </controlPr>
            </control>
          </mc:Choice>
        </mc:AlternateContent>
        <mc:AlternateContent xmlns:mc="http://schemas.openxmlformats.org/markup-compatibility/2006">
          <mc:Choice Requires="x14">
            <control shapeId="1516" r:id="rId494" name="Button 492">
              <controlPr locked="0" defaultSize="0" print="0" autoFill="0" autoPict="0" macro="[1]!Sheet1.deleteRow">
                <anchor moveWithCells="1" sizeWithCells="1">
                  <from>
                    <xdr:col>6</xdr:col>
                    <xdr:colOff>0</xdr:colOff>
                    <xdr:row>711</xdr:row>
                    <xdr:rowOff>0</xdr:rowOff>
                  </from>
                  <to>
                    <xdr:col>10</xdr:col>
                    <xdr:colOff>0</xdr:colOff>
                    <xdr:row>712</xdr:row>
                    <xdr:rowOff>0</xdr:rowOff>
                  </to>
                </anchor>
              </controlPr>
            </control>
          </mc:Choice>
        </mc:AlternateContent>
        <mc:AlternateContent xmlns:mc="http://schemas.openxmlformats.org/markup-compatibility/2006">
          <mc:Choice Requires="x14">
            <control shapeId="1517" r:id="rId495" name="Button 493">
              <controlPr locked="0" defaultSize="0" print="0" autoFill="0" autoPict="0" macro="[1]!Sheet1.deleteRow">
                <anchor moveWithCells="1" sizeWithCells="1">
                  <from>
                    <xdr:col>6</xdr:col>
                    <xdr:colOff>0</xdr:colOff>
                    <xdr:row>712</xdr:row>
                    <xdr:rowOff>0</xdr:rowOff>
                  </from>
                  <to>
                    <xdr:col>10</xdr:col>
                    <xdr:colOff>0</xdr:colOff>
                    <xdr:row>713</xdr:row>
                    <xdr:rowOff>0</xdr:rowOff>
                  </to>
                </anchor>
              </controlPr>
            </control>
          </mc:Choice>
        </mc:AlternateContent>
        <mc:AlternateContent xmlns:mc="http://schemas.openxmlformats.org/markup-compatibility/2006">
          <mc:Choice Requires="x14">
            <control shapeId="1518" r:id="rId496" name="Button 494">
              <controlPr locked="0" defaultSize="0" print="0" autoFill="0" autoPict="0" macro="[1]!Sheet1.deleteRow">
                <anchor moveWithCells="1" sizeWithCells="1">
                  <from>
                    <xdr:col>6</xdr:col>
                    <xdr:colOff>0</xdr:colOff>
                    <xdr:row>713</xdr:row>
                    <xdr:rowOff>0</xdr:rowOff>
                  </from>
                  <to>
                    <xdr:col>10</xdr:col>
                    <xdr:colOff>0</xdr:colOff>
                    <xdr:row>714</xdr:row>
                    <xdr:rowOff>0</xdr:rowOff>
                  </to>
                </anchor>
              </controlPr>
            </control>
          </mc:Choice>
        </mc:AlternateContent>
        <mc:AlternateContent xmlns:mc="http://schemas.openxmlformats.org/markup-compatibility/2006">
          <mc:Choice Requires="x14">
            <control shapeId="1519" r:id="rId497" name="Button 495">
              <controlPr locked="0" defaultSize="0" print="0" autoFill="0" autoPict="0" macro="[1]!Sheet1.deleteRow">
                <anchor moveWithCells="1" sizeWithCells="1">
                  <from>
                    <xdr:col>6</xdr:col>
                    <xdr:colOff>0</xdr:colOff>
                    <xdr:row>714</xdr:row>
                    <xdr:rowOff>0</xdr:rowOff>
                  </from>
                  <to>
                    <xdr:col>10</xdr:col>
                    <xdr:colOff>0</xdr:colOff>
                    <xdr:row>715</xdr:row>
                    <xdr:rowOff>0</xdr:rowOff>
                  </to>
                </anchor>
              </controlPr>
            </control>
          </mc:Choice>
        </mc:AlternateContent>
        <mc:AlternateContent xmlns:mc="http://schemas.openxmlformats.org/markup-compatibility/2006">
          <mc:Choice Requires="x14">
            <control shapeId="1520" r:id="rId498" name="Button 496">
              <controlPr locked="0" defaultSize="0" print="0" autoFill="0" autoPict="0" macro="[1]!Sheet1.deleteRow">
                <anchor moveWithCells="1" sizeWithCells="1">
                  <from>
                    <xdr:col>6</xdr:col>
                    <xdr:colOff>0</xdr:colOff>
                    <xdr:row>715</xdr:row>
                    <xdr:rowOff>0</xdr:rowOff>
                  </from>
                  <to>
                    <xdr:col>10</xdr:col>
                    <xdr:colOff>0</xdr:colOff>
                    <xdr:row>716</xdr:row>
                    <xdr:rowOff>0</xdr:rowOff>
                  </to>
                </anchor>
              </controlPr>
            </control>
          </mc:Choice>
        </mc:AlternateContent>
        <mc:AlternateContent xmlns:mc="http://schemas.openxmlformats.org/markup-compatibility/2006">
          <mc:Choice Requires="x14">
            <control shapeId="1521" r:id="rId499" name="Button 497">
              <controlPr locked="0" defaultSize="0" print="0" autoFill="0" autoPict="0" macro="[1]!Sheet1.deleteRow">
                <anchor moveWithCells="1" sizeWithCells="1">
                  <from>
                    <xdr:col>6</xdr:col>
                    <xdr:colOff>0</xdr:colOff>
                    <xdr:row>716</xdr:row>
                    <xdr:rowOff>0</xdr:rowOff>
                  </from>
                  <to>
                    <xdr:col>10</xdr:col>
                    <xdr:colOff>0</xdr:colOff>
                    <xdr:row>717</xdr:row>
                    <xdr:rowOff>0</xdr:rowOff>
                  </to>
                </anchor>
              </controlPr>
            </control>
          </mc:Choice>
        </mc:AlternateContent>
        <mc:AlternateContent xmlns:mc="http://schemas.openxmlformats.org/markup-compatibility/2006">
          <mc:Choice Requires="x14">
            <control shapeId="1522" r:id="rId500" name="Button 498">
              <controlPr locked="0" defaultSize="0" print="0" autoFill="0" autoPict="0" macro="[1]!Sheet1.deleteRow">
                <anchor moveWithCells="1" sizeWithCells="1">
                  <from>
                    <xdr:col>6</xdr:col>
                    <xdr:colOff>0</xdr:colOff>
                    <xdr:row>717</xdr:row>
                    <xdr:rowOff>0</xdr:rowOff>
                  </from>
                  <to>
                    <xdr:col>10</xdr:col>
                    <xdr:colOff>0</xdr:colOff>
                    <xdr:row>718</xdr:row>
                    <xdr:rowOff>0</xdr:rowOff>
                  </to>
                </anchor>
              </controlPr>
            </control>
          </mc:Choice>
        </mc:AlternateContent>
        <mc:AlternateContent xmlns:mc="http://schemas.openxmlformats.org/markup-compatibility/2006">
          <mc:Choice Requires="x14">
            <control shapeId="1523" r:id="rId501" name="Button 499">
              <controlPr locked="0" defaultSize="0" print="0" autoFill="0" autoPict="0" macro="[1]!Sheet1.deleteRow">
                <anchor moveWithCells="1" sizeWithCells="1">
                  <from>
                    <xdr:col>6</xdr:col>
                    <xdr:colOff>0</xdr:colOff>
                    <xdr:row>718</xdr:row>
                    <xdr:rowOff>0</xdr:rowOff>
                  </from>
                  <to>
                    <xdr:col>10</xdr:col>
                    <xdr:colOff>0</xdr:colOff>
                    <xdr:row>719</xdr:row>
                    <xdr:rowOff>0</xdr:rowOff>
                  </to>
                </anchor>
              </controlPr>
            </control>
          </mc:Choice>
        </mc:AlternateContent>
        <mc:AlternateContent xmlns:mc="http://schemas.openxmlformats.org/markup-compatibility/2006">
          <mc:Choice Requires="x14">
            <control shapeId="1524" r:id="rId502" name="Button 500">
              <controlPr locked="0" defaultSize="0" print="0" autoFill="0" autoPict="0" macro="[1]!Sheet1.deleteRow">
                <anchor moveWithCells="1" sizeWithCells="1">
                  <from>
                    <xdr:col>6</xdr:col>
                    <xdr:colOff>0</xdr:colOff>
                    <xdr:row>719</xdr:row>
                    <xdr:rowOff>0</xdr:rowOff>
                  </from>
                  <to>
                    <xdr:col>10</xdr:col>
                    <xdr:colOff>0</xdr:colOff>
                    <xdr:row>720</xdr:row>
                    <xdr:rowOff>0</xdr:rowOff>
                  </to>
                </anchor>
              </controlPr>
            </control>
          </mc:Choice>
        </mc:AlternateContent>
        <mc:AlternateContent xmlns:mc="http://schemas.openxmlformats.org/markup-compatibility/2006">
          <mc:Choice Requires="x14">
            <control shapeId="1525" r:id="rId503" name="Button 501">
              <controlPr locked="0" defaultSize="0" print="0" autoFill="0" autoPict="0" macro="[1]!Sheet1.deleteRow">
                <anchor moveWithCells="1" sizeWithCells="1">
                  <from>
                    <xdr:col>6</xdr:col>
                    <xdr:colOff>0</xdr:colOff>
                    <xdr:row>720</xdr:row>
                    <xdr:rowOff>0</xdr:rowOff>
                  </from>
                  <to>
                    <xdr:col>10</xdr:col>
                    <xdr:colOff>0</xdr:colOff>
                    <xdr:row>721</xdr:row>
                    <xdr:rowOff>0</xdr:rowOff>
                  </to>
                </anchor>
              </controlPr>
            </control>
          </mc:Choice>
        </mc:AlternateContent>
        <mc:AlternateContent xmlns:mc="http://schemas.openxmlformats.org/markup-compatibility/2006">
          <mc:Choice Requires="x14">
            <control shapeId="1526" r:id="rId504" name="Button 502">
              <controlPr locked="0" defaultSize="0" print="0" autoFill="0" autoPict="0" macro="[1]!Sheet1.deleteRow">
                <anchor moveWithCells="1" sizeWithCells="1">
                  <from>
                    <xdr:col>6</xdr:col>
                    <xdr:colOff>0</xdr:colOff>
                    <xdr:row>721</xdr:row>
                    <xdr:rowOff>0</xdr:rowOff>
                  </from>
                  <to>
                    <xdr:col>10</xdr:col>
                    <xdr:colOff>0</xdr:colOff>
                    <xdr:row>722</xdr:row>
                    <xdr:rowOff>0</xdr:rowOff>
                  </to>
                </anchor>
              </controlPr>
            </control>
          </mc:Choice>
        </mc:AlternateContent>
        <mc:AlternateContent xmlns:mc="http://schemas.openxmlformats.org/markup-compatibility/2006">
          <mc:Choice Requires="x14">
            <control shapeId="1527" r:id="rId505" name="Button 503">
              <controlPr locked="0" defaultSize="0" print="0" autoFill="0" autoPict="0" macro="[1]!Sheet1.deleteRow">
                <anchor moveWithCells="1" sizeWithCells="1">
                  <from>
                    <xdr:col>6</xdr:col>
                    <xdr:colOff>0</xdr:colOff>
                    <xdr:row>722</xdr:row>
                    <xdr:rowOff>0</xdr:rowOff>
                  </from>
                  <to>
                    <xdr:col>10</xdr:col>
                    <xdr:colOff>0</xdr:colOff>
                    <xdr:row>723</xdr:row>
                    <xdr:rowOff>0</xdr:rowOff>
                  </to>
                </anchor>
              </controlPr>
            </control>
          </mc:Choice>
        </mc:AlternateContent>
        <mc:AlternateContent xmlns:mc="http://schemas.openxmlformats.org/markup-compatibility/2006">
          <mc:Choice Requires="x14">
            <control shapeId="1528" r:id="rId506" name="Button 504">
              <controlPr locked="0" defaultSize="0" print="0" autoFill="0" autoPict="0" macro="[1]!Sheet1.deleteRow">
                <anchor moveWithCells="1" sizeWithCells="1">
                  <from>
                    <xdr:col>6</xdr:col>
                    <xdr:colOff>0</xdr:colOff>
                    <xdr:row>723</xdr:row>
                    <xdr:rowOff>0</xdr:rowOff>
                  </from>
                  <to>
                    <xdr:col>10</xdr:col>
                    <xdr:colOff>0</xdr:colOff>
                    <xdr:row>724</xdr:row>
                    <xdr:rowOff>0</xdr:rowOff>
                  </to>
                </anchor>
              </controlPr>
            </control>
          </mc:Choice>
        </mc:AlternateContent>
        <mc:AlternateContent xmlns:mc="http://schemas.openxmlformats.org/markup-compatibility/2006">
          <mc:Choice Requires="x14">
            <control shapeId="1529" r:id="rId507" name="Button 505">
              <controlPr locked="0" defaultSize="0" print="0" autoFill="0" autoPict="0" macro="[1]!Sheet1.deleteRow">
                <anchor moveWithCells="1" sizeWithCells="1">
                  <from>
                    <xdr:col>6</xdr:col>
                    <xdr:colOff>0</xdr:colOff>
                    <xdr:row>724</xdr:row>
                    <xdr:rowOff>0</xdr:rowOff>
                  </from>
                  <to>
                    <xdr:col>10</xdr:col>
                    <xdr:colOff>0</xdr:colOff>
                    <xdr:row>725</xdr:row>
                    <xdr:rowOff>0</xdr:rowOff>
                  </to>
                </anchor>
              </controlPr>
            </control>
          </mc:Choice>
        </mc:AlternateContent>
        <mc:AlternateContent xmlns:mc="http://schemas.openxmlformats.org/markup-compatibility/2006">
          <mc:Choice Requires="x14">
            <control shapeId="1530" r:id="rId508" name="Button 506">
              <controlPr locked="0" defaultSize="0" print="0" autoFill="0" autoPict="0" macro="[1]!Sheet1.deleteRow">
                <anchor moveWithCells="1" sizeWithCells="1">
                  <from>
                    <xdr:col>6</xdr:col>
                    <xdr:colOff>0</xdr:colOff>
                    <xdr:row>725</xdr:row>
                    <xdr:rowOff>0</xdr:rowOff>
                  </from>
                  <to>
                    <xdr:col>10</xdr:col>
                    <xdr:colOff>0</xdr:colOff>
                    <xdr:row>726</xdr:row>
                    <xdr:rowOff>0</xdr:rowOff>
                  </to>
                </anchor>
              </controlPr>
            </control>
          </mc:Choice>
        </mc:AlternateContent>
        <mc:AlternateContent xmlns:mc="http://schemas.openxmlformats.org/markup-compatibility/2006">
          <mc:Choice Requires="x14">
            <control shapeId="1531" r:id="rId509" name="Button 507">
              <controlPr locked="0" defaultSize="0" print="0" autoFill="0" autoPict="0" macro="[1]!Sheet1.deleteRow">
                <anchor moveWithCells="1" sizeWithCells="1">
                  <from>
                    <xdr:col>6</xdr:col>
                    <xdr:colOff>0</xdr:colOff>
                    <xdr:row>726</xdr:row>
                    <xdr:rowOff>0</xdr:rowOff>
                  </from>
                  <to>
                    <xdr:col>10</xdr:col>
                    <xdr:colOff>0</xdr:colOff>
                    <xdr:row>727</xdr:row>
                    <xdr:rowOff>0</xdr:rowOff>
                  </to>
                </anchor>
              </controlPr>
            </control>
          </mc:Choice>
        </mc:AlternateContent>
        <mc:AlternateContent xmlns:mc="http://schemas.openxmlformats.org/markup-compatibility/2006">
          <mc:Choice Requires="x14">
            <control shapeId="1532" r:id="rId510" name="Button 508">
              <controlPr locked="0" defaultSize="0" print="0" autoFill="0" autoPict="0" macro="[1]!Sheet1.deleteRow">
                <anchor moveWithCells="1" sizeWithCells="1">
                  <from>
                    <xdr:col>6</xdr:col>
                    <xdr:colOff>0</xdr:colOff>
                    <xdr:row>727</xdr:row>
                    <xdr:rowOff>0</xdr:rowOff>
                  </from>
                  <to>
                    <xdr:col>10</xdr:col>
                    <xdr:colOff>0</xdr:colOff>
                    <xdr:row>728</xdr:row>
                    <xdr:rowOff>0</xdr:rowOff>
                  </to>
                </anchor>
              </controlPr>
            </control>
          </mc:Choice>
        </mc:AlternateContent>
        <mc:AlternateContent xmlns:mc="http://schemas.openxmlformats.org/markup-compatibility/2006">
          <mc:Choice Requires="x14">
            <control shapeId="1533" r:id="rId511" name="Button 509">
              <controlPr locked="0" defaultSize="0" print="0" autoFill="0" autoPict="0" macro="[1]!Sheet1.deleteRow">
                <anchor moveWithCells="1" sizeWithCells="1">
                  <from>
                    <xdr:col>6</xdr:col>
                    <xdr:colOff>0</xdr:colOff>
                    <xdr:row>728</xdr:row>
                    <xdr:rowOff>0</xdr:rowOff>
                  </from>
                  <to>
                    <xdr:col>10</xdr:col>
                    <xdr:colOff>0</xdr:colOff>
                    <xdr:row>729</xdr:row>
                    <xdr:rowOff>0</xdr:rowOff>
                  </to>
                </anchor>
              </controlPr>
            </control>
          </mc:Choice>
        </mc:AlternateContent>
        <mc:AlternateContent xmlns:mc="http://schemas.openxmlformats.org/markup-compatibility/2006">
          <mc:Choice Requires="x14">
            <control shapeId="1534" r:id="rId512" name="Button 510">
              <controlPr locked="0" defaultSize="0" print="0" autoFill="0" autoPict="0" macro="[1]!Sheet1.deleteRow">
                <anchor moveWithCells="1" sizeWithCells="1">
                  <from>
                    <xdr:col>6</xdr:col>
                    <xdr:colOff>0</xdr:colOff>
                    <xdr:row>729</xdr:row>
                    <xdr:rowOff>0</xdr:rowOff>
                  </from>
                  <to>
                    <xdr:col>10</xdr:col>
                    <xdr:colOff>0</xdr:colOff>
                    <xdr:row>730</xdr:row>
                    <xdr:rowOff>0</xdr:rowOff>
                  </to>
                </anchor>
              </controlPr>
            </control>
          </mc:Choice>
        </mc:AlternateContent>
        <mc:AlternateContent xmlns:mc="http://schemas.openxmlformats.org/markup-compatibility/2006">
          <mc:Choice Requires="x14">
            <control shapeId="1535" r:id="rId513" name="Button 511">
              <controlPr locked="0" defaultSize="0" print="0" autoFill="0" autoPict="0" macro="[1]!Sheet1.deleteRow">
                <anchor moveWithCells="1" sizeWithCells="1">
                  <from>
                    <xdr:col>6</xdr:col>
                    <xdr:colOff>0</xdr:colOff>
                    <xdr:row>730</xdr:row>
                    <xdr:rowOff>0</xdr:rowOff>
                  </from>
                  <to>
                    <xdr:col>10</xdr:col>
                    <xdr:colOff>0</xdr:colOff>
                    <xdr:row>731</xdr:row>
                    <xdr:rowOff>0</xdr:rowOff>
                  </to>
                </anchor>
              </controlPr>
            </control>
          </mc:Choice>
        </mc:AlternateContent>
        <mc:AlternateContent xmlns:mc="http://schemas.openxmlformats.org/markup-compatibility/2006">
          <mc:Choice Requires="x14">
            <control shapeId="1536" r:id="rId514" name="Button 512">
              <controlPr locked="0" defaultSize="0" print="0" autoFill="0" autoPict="0" macro="[1]!Sheet1.deleteRow">
                <anchor moveWithCells="1" sizeWithCells="1">
                  <from>
                    <xdr:col>6</xdr:col>
                    <xdr:colOff>0</xdr:colOff>
                    <xdr:row>731</xdr:row>
                    <xdr:rowOff>0</xdr:rowOff>
                  </from>
                  <to>
                    <xdr:col>10</xdr:col>
                    <xdr:colOff>0</xdr:colOff>
                    <xdr:row>732</xdr:row>
                    <xdr:rowOff>0</xdr:rowOff>
                  </to>
                </anchor>
              </controlPr>
            </control>
          </mc:Choice>
        </mc:AlternateContent>
        <mc:AlternateContent xmlns:mc="http://schemas.openxmlformats.org/markup-compatibility/2006">
          <mc:Choice Requires="x14">
            <control shapeId="1537" r:id="rId515" name="Button 513">
              <controlPr locked="0" defaultSize="0" print="0" autoFill="0" autoPict="0" macro="[1]!Sheet1.InsertNewTableRow">
                <anchor moveWithCells="1" sizeWithCells="1">
                  <from>
                    <xdr:col>6</xdr:col>
                    <xdr:colOff>0</xdr:colOff>
                    <xdr:row>741</xdr:row>
                    <xdr:rowOff>0</xdr:rowOff>
                  </from>
                  <to>
                    <xdr:col>10</xdr:col>
                    <xdr:colOff>0</xdr:colOff>
                    <xdr:row>742</xdr:row>
                    <xdr:rowOff>0</xdr:rowOff>
                  </to>
                </anchor>
              </controlPr>
            </control>
          </mc:Choice>
        </mc:AlternateContent>
        <mc:AlternateContent xmlns:mc="http://schemas.openxmlformats.org/markup-compatibility/2006">
          <mc:Choice Requires="x14">
            <control shapeId="1538" r:id="rId516" name="Button 514">
              <controlPr locked="0" defaultSize="0" print="0" autoFill="0" autoPict="0" macro="[1]!Sheet1.deleteRow">
                <anchor moveWithCells="1" sizeWithCells="1">
                  <from>
                    <xdr:col>6</xdr:col>
                    <xdr:colOff>0</xdr:colOff>
                    <xdr:row>742</xdr:row>
                    <xdr:rowOff>0</xdr:rowOff>
                  </from>
                  <to>
                    <xdr:col>10</xdr:col>
                    <xdr:colOff>0</xdr:colOff>
                    <xdr:row>743</xdr:row>
                    <xdr:rowOff>0</xdr:rowOff>
                  </to>
                </anchor>
              </controlPr>
            </control>
          </mc:Choice>
        </mc:AlternateContent>
        <mc:AlternateContent xmlns:mc="http://schemas.openxmlformats.org/markup-compatibility/2006">
          <mc:Choice Requires="x14">
            <control shapeId="1539" r:id="rId517" name="Button 515">
              <controlPr locked="0" defaultSize="0" print="0" autoFill="0" autoPict="0" macro="[1]!Sheet1.deleteProcedure">
                <anchor moveWithCells="1" sizeWithCells="1">
                  <from>
                    <xdr:col>6</xdr:col>
                    <xdr:colOff>0</xdr:colOff>
                    <xdr:row>734</xdr:row>
                    <xdr:rowOff>0</xdr:rowOff>
                  </from>
                  <to>
                    <xdr:col>10</xdr:col>
                    <xdr:colOff>0</xdr:colOff>
                    <xdr:row>735</xdr:row>
                    <xdr:rowOff>0</xdr:rowOff>
                  </to>
                </anchor>
              </controlPr>
            </control>
          </mc:Choice>
        </mc:AlternateContent>
        <mc:AlternateContent xmlns:mc="http://schemas.openxmlformats.org/markup-compatibility/2006">
          <mc:Choice Requires="x14">
            <control shapeId="1540" r:id="rId518" name="Button 516">
              <controlPr locked="0" defaultSize="0" print="0" autoFill="0" autoPict="0" macro="[1]!Sheet1.InsertNewTableRow">
                <anchor moveWithCells="1" sizeWithCells="1">
                  <from>
                    <xdr:col>6</xdr:col>
                    <xdr:colOff>0</xdr:colOff>
                    <xdr:row>752</xdr:row>
                    <xdr:rowOff>0</xdr:rowOff>
                  </from>
                  <to>
                    <xdr:col>10</xdr:col>
                    <xdr:colOff>0</xdr:colOff>
                    <xdr:row>753</xdr:row>
                    <xdr:rowOff>0</xdr:rowOff>
                  </to>
                </anchor>
              </controlPr>
            </control>
          </mc:Choice>
        </mc:AlternateContent>
        <mc:AlternateContent xmlns:mc="http://schemas.openxmlformats.org/markup-compatibility/2006">
          <mc:Choice Requires="x14">
            <control shapeId="1541" r:id="rId519" name="Button 517">
              <controlPr locked="0" defaultSize="0" print="0" autoFill="0" autoPict="0" macro="[1]!Sheet1.deleteRow">
                <anchor moveWithCells="1" sizeWithCells="1">
                  <from>
                    <xdr:col>6</xdr:col>
                    <xdr:colOff>0</xdr:colOff>
                    <xdr:row>753</xdr:row>
                    <xdr:rowOff>0</xdr:rowOff>
                  </from>
                  <to>
                    <xdr:col>10</xdr:col>
                    <xdr:colOff>0</xdr:colOff>
                    <xdr:row>754</xdr:row>
                    <xdr:rowOff>0</xdr:rowOff>
                  </to>
                </anchor>
              </controlPr>
            </control>
          </mc:Choice>
        </mc:AlternateContent>
        <mc:AlternateContent xmlns:mc="http://schemas.openxmlformats.org/markup-compatibility/2006">
          <mc:Choice Requires="x14">
            <control shapeId="1542" r:id="rId520" name="Button 518">
              <controlPr locked="0" defaultSize="0" print="0" autoFill="0" autoPict="0" macro="[1]!Sheet1.deleteProcedure">
                <anchor moveWithCells="1" sizeWithCells="1">
                  <from>
                    <xdr:col>6</xdr:col>
                    <xdr:colOff>0</xdr:colOff>
                    <xdr:row>745</xdr:row>
                    <xdr:rowOff>0</xdr:rowOff>
                  </from>
                  <to>
                    <xdr:col>10</xdr:col>
                    <xdr:colOff>0</xdr:colOff>
                    <xdr:row>746</xdr:row>
                    <xdr:rowOff>0</xdr:rowOff>
                  </to>
                </anchor>
              </controlPr>
            </control>
          </mc:Choice>
        </mc:AlternateContent>
        <mc:AlternateContent xmlns:mc="http://schemas.openxmlformats.org/markup-compatibility/2006">
          <mc:Choice Requires="x14">
            <control shapeId="1543" r:id="rId521" name="Button 519">
              <controlPr locked="0" defaultSize="0" print="0" autoFill="0" autoPict="0" macro="[1]!Sheet1.deleteRow">
                <anchor moveWithCells="1" sizeWithCells="1">
                  <from>
                    <xdr:col>6</xdr:col>
                    <xdr:colOff>0</xdr:colOff>
                    <xdr:row>754</xdr:row>
                    <xdr:rowOff>0</xdr:rowOff>
                  </from>
                  <to>
                    <xdr:col>10</xdr:col>
                    <xdr:colOff>0</xdr:colOff>
                    <xdr:row>755</xdr:row>
                    <xdr:rowOff>0</xdr:rowOff>
                  </to>
                </anchor>
              </controlPr>
            </control>
          </mc:Choice>
        </mc:AlternateContent>
        <mc:AlternateContent xmlns:mc="http://schemas.openxmlformats.org/markup-compatibility/2006">
          <mc:Choice Requires="x14">
            <control shapeId="1544" r:id="rId522" name="Button 520">
              <controlPr locked="0" defaultSize="0" print="0" autoFill="0" autoPict="0" macro="[1]!Sheet1.deleteRow">
                <anchor moveWithCells="1" sizeWithCells="1">
                  <from>
                    <xdr:col>6</xdr:col>
                    <xdr:colOff>0</xdr:colOff>
                    <xdr:row>755</xdr:row>
                    <xdr:rowOff>0</xdr:rowOff>
                  </from>
                  <to>
                    <xdr:col>10</xdr:col>
                    <xdr:colOff>0</xdr:colOff>
                    <xdr:row>756</xdr:row>
                    <xdr:rowOff>0</xdr:rowOff>
                  </to>
                </anchor>
              </controlPr>
            </control>
          </mc:Choice>
        </mc:AlternateContent>
        <mc:AlternateContent xmlns:mc="http://schemas.openxmlformats.org/markup-compatibility/2006">
          <mc:Choice Requires="x14">
            <control shapeId="1545" r:id="rId523" name="Button 521">
              <controlPr locked="0" defaultSize="0" print="0" autoFill="0" autoPict="0" macro="[1]!Sheet1.deleteRow">
                <anchor moveWithCells="1" sizeWithCells="1">
                  <from>
                    <xdr:col>6</xdr:col>
                    <xdr:colOff>0</xdr:colOff>
                    <xdr:row>756</xdr:row>
                    <xdr:rowOff>0</xdr:rowOff>
                  </from>
                  <to>
                    <xdr:col>10</xdr:col>
                    <xdr:colOff>0</xdr:colOff>
                    <xdr:row>757</xdr:row>
                    <xdr:rowOff>0</xdr:rowOff>
                  </to>
                </anchor>
              </controlPr>
            </control>
          </mc:Choice>
        </mc:AlternateContent>
        <mc:AlternateContent xmlns:mc="http://schemas.openxmlformats.org/markup-compatibility/2006">
          <mc:Choice Requires="x14">
            <control shapeId="1546" r:id="rId524" name="Button 522">
              <controlPr locked="0" defaultSize="0" print="0" autoFill="0" autoPict="0" macro="[1]!Sheet1.deleteRow">
                <anchor moveWithCells="1" sizeWithCells="1">
                  <from>
                    <xdr:col>6</xdr:col>
                    <xdr:colOff>0</xdr:colOff>
                    <xdr:row>757</xdr:row>
                    <xdr:rowOff>0</xdr:rowOff>
                  </from>
                  <to>
                    <xdr:col>10</xdr:col>
                    <xdr:colOff>0</xdr:colOff>
                    <xdr:row>758</xdr:row>
                    <xdr:rowOff>0</xdr:rowOff>
                  </to>
                </anchor>
              </controlPr>
            </control>
          </mc:Choice>
        </mc:AlternateContent>
        <mc:AlternateContent xmlns:mc="http://schemas.openxmlformats.org/markup-compatibility/2006">
          <mc:Choice Requires="x14">
            <control shapeId="1547" r:id="rId525" name="Button 523">
              <controlPr locked="0" defaultSize="0" print="0" autoFill="0" autoPict="0" macro="[1]!Sheet1.deleteRow">
                <anchor moveWithCells="1" sizeWithCells="1">
                  <from>
                    <xdr:col>6</xdr:col>
                    <xdr:colOff>0</xdr:colOff>
                    <xdr:row>758</xdr:row>
                    <xdr:rowOff>0</xdr:rowOff>
                  </from>
                  <to>
                    <xdr:col>10</xdr:col>
                    <xdr:colOff>0</xdr:colOff>
                    <xdr:row>759</xdr:row>
                    <xdr:rowOff>0</xdr:rowOff>
                  </to>
                </anchor>
              </controlPr>
            </control>
          </mc:Choice>
        </mc:AlternateContent>
        <mc:AlternateContent xmlns:mc="http://schemas.openxmlformats.org/markup-compatibility/2006">
          <mc:Choice Requires="x14">
            <control shapeId="1548" r:id="rId526" name="Button 524">
              <controlPr locked="0" defaultSize="0" print="0" autoFill="0" autoPict="0" macro="[1]!Sheet1.deleteRow">
                <anchor moveWithCells="1" sizeWithCells="1">
                  <from>
                    <xdr:col>6</xdr:col>
                    <xdr:colOff>0</xdr:colOff>
                    <xdr:row>759</xdr:row>
                    <xdr:rowOff>0</xdr:rowOff>
                  </from>
                  <to>
                    <xdr:col>10</xdr:col>
                    <xdr:colOff>0</xdr:colOff>
                    <xdr:row>760</xdr:row>
                    <xdr:rowOff>0</xdr:rowOff>
                  </to>
                </anchor>
              </controlPr>
            </control>
          </mc:Choice>
        </mc:AlternateContent>
        <mc:AlternateContent xmlns:mc="http://schemas.openxmlformats.org/markup-compatibility/2006">
          <mc:Choice Requires="x14">
            <control shapeId="1549" r:id="rId527" name="Button 525">
              <controlPr locked="0" defaultSize="0" print="0" autoFill="0" autoPict="0" macro="[1]!Sheet1.InsertNewTableRow">
                <anchor moveWithCells="1" sizeWithCells="1">
                  <from>
                    <xdr:col>6</xdr:col>
                    <xdr:colOff>0</xdr:colOff>
                    <xdr:row>769</xdr:row>
                    <xdr:rowOff>0</xdr:rowOff>
                  </from>
                  <to>
                    <xdr:col>10</xdr:col>
                    <xdr:colOff>0</xdr:colOff>
                    <xdr:row>770</xdr:row>
                    <xdr:rowOff>0</xdr:rowOff>
                  </to>
                </anchor>
              </controlPr>
            </control>
          </mc:Choice>
        </mc:AlternateContent>
        <mc:AlternateContent xmlns:mc="http://schemas.openxmlformats.org/markup-compatibility/2006">
          <mc:Choice Requires="x14">
            <control shapeId="1550" r:id="rId528" name="Button 526">
              <controlPr locked="0" defaultSize="0" print="0" autoFill="0" autoPict="0" macro="[1]!Sheet1.deleteRow">
                <anchor moveWithCells="1" sizeWithCells="1">
                  <from>
                    <xdr:col>6</xdr:col>
                    <xdr:colOff>0</xdr:colOff>
                    <xdr:row>770</xdr:row>
                    <xdr:rowOff>0</xdr:rowOff>
                  </from>
                  <to>
                    <xdr:col>10</xdr:col>
                    <xdr:colOff>0</xdr:colOff>
                    <xdr:row>771</xdr:row>
                    <xdr:rowOff>0</xdr:rowOff>
                  </to>
                </anchor>
              </controlPr>
            </control>
          </mc:Choice>
        </mc:AlternateContent>
        <mc:AlternateContent xmlns:mc="http://schemas.openxmlformats.org/markup-compatibility/2006">
          <mc:Choice Requires="x14">
            <control shapeId="1551" r:id="rId529" name="Button 527">
              <controlPr locked="0" defaultSize="0" print="0" autoFill="0" autoPict="0" macro="[1]!Sheet1.deleteProcedure">
                <anchor moveWithCells="1" sizeWithCells="1">
                  <from>
                    <xdr:col>6</xdr:col>
                    <xdr:colOff>0</xdr:colOff>
                    <xdr:row>762</xdr:row>
                    <xdr:rowOff>0</xdr:rowOff>
                  </from>
                  <to>
                    <xdr:col>10</xdr:col>
                    <xdr:colOff>0</xdr:colOff>
                    <xdr:row>763</xdr:row>
                    <xdr:rowOff>0</xdr:rowOff>
                  </to>
                </anchor>
              </controlPr>
            </control>
          </mc:Choice>
        </mc:AlternateContent>
        <mc:AlternateContent xmlns:mc="http://schemas.openxmlformats.org/markup-compatibility/2006">
          <mc:Choice Requires="x14">
            <control shapeId="1552" r:id="rId530" name="Button 528">
              <controlPr locked="0" defaultSize="0" print="0" autoFill="0" autoPict="0" macro="[1]!Sheet1.InsertNewTableRow">
                <anchor moveWithCells="1" sizeWithCells="1">
                  <from>
                    <xdr:col>6</xdr:col>
                    <xdr:colOff>0</xdr:colOff>
                    <xdr:row>780</xdr:row>
                    <xdr:rowOff>0</xdr:rowOff>
                  </from>
                  <to>
                    <xdr:col>10</xdr:col>
                    <xdr:colOff>0</xdr:colOff>
                    <xdr:row>781</xdr:row>
                    <xdr:rowOff>0</xdr:rowOff>
                  </to>
                </anchor>
              </controlPr>
            </control>
          </mc:Choice>
        </mc:AlternateContent>
        <mc:AlternateContent xmlns:mc="http://schemas.openxmlformats.org/markup-compatibility/2006">
          <mc:Choice Requires="x14">
            <control shapeId="1553" r:id="rId531" name="Button 529">
              <controlPr locked="0" defaultSize="0" print="0" autoFill="0" autoPict="0" macro="[1]!Sheet1.deleteRow">
                <anchor moveWithCells="1" sizeWithCells="1">
                  <from>
                    <xdr:col>6</xdr:col>
                    <xdr:colOff>0</xdr:colOff>
                    <xdr:row>781</xdr:row>
                    <xdr:rowOff>0</xdr:rowOff>
                  </from>
                  <to>
                    <xdr:col>10</xdr:col>
                    <xdr:colOff>0</xdr:colOff>
                    <xdr:row>782</xdr:row>
                    <xdr:rowOff>0</xdr:rowOff>
                  </to>
                </anchor>
              </controlPr>
            </control>
          </mc:Choice>
        </mc:AlternateContent>
        <mc:AlternateContent xmlns:mc="http://schemas.openxmlformats.org/markup-compatibility/2006">
          <mc:Choice Requires="x14">
            <control shapeId="1554" r:id="rId532" name="Button 530">
              <controlPr locked="0" defaultSize="0" print="0" autoFill="0" autoPict="0" macro="[1]!Sheet1.deleteProcedure">
                <anchor moveWithCells="1" sizeWithCells="1">
                  <from>
                    <xdr:col>6</xdr:col>
                    <xdr:colOff>0</xdr:colOff>
                    <xdr:row>773</xdr:row>
                    <xdr:rowOff>0</xdr:rowOff>
                  </from>
                  <to>
                    <xdr:col>10</xdr:col>
                    <xdr:colOff>0</xdr:colOff>
                    <xdr:row>774</xdr:row>
                    <xdr:rowOff>0</xdr:rowOff>
                  </to>
                </anchor>
              </controlPr>
            </control>
          </mc:Choice>
        </mc:AlternateContent>
        <mc:AlternateContent xmlns:mc="http://schemas.openxmlformats.org/markup-compatibility/2006">
          <mc:Choice Requires="x14">
            <control shapeId="1555" r:id="rId533" name="Button 531">
              <controlPr locked="0" defaultSize="0" print="0" autoFill="0" autoPict="0" macro="[1]!Sheet1.InsertNewTableRow">
                <anchor moveWithCells="1" sizeWithCells="1">
                  <from>
                    <xdr:col>6</xdr:col>
                    <xdr:colOff>0</xdr:colOff>
                    <xdr:row>791</xdr:row>
                    <xdr:rowOff>0</xdr:rowOff>
                  </from>
                  <to>
                    <xdr:col>10</xdr:col>
                    <xdr:colOff>0</xdr:colOff>
                    <xdr:row>792</xdr:row>
                    <xdr:rowOff>0</xdr:rowOff>
                  </to>
                </anchor>
              </controlPr>
            </control>
          </mc:Choice>
        </mc:AlternateContent>
        <mc:AlternateContent xmlns:mc="http://schemas.openxmlformats.org/markup-compatibility/2006">
          <mc:Choice Requires="x14">
            <control shapeId="1556" r:id="rId534" name="Button 532">
              <controlPr locked="0" defaultSize="0" print="0" autoFill="0" autoPict="0" macro="[1]!Sheet1.deleteRow">
                <anchor moveWithCells="1" sizeWithCells="1">
                  <from>
                    <xdr:col>6</xdr:col>
                    <xdr:colOff>0</xdr:colOff>
                    <xdr:row>792</xdr:row>
                    <xdr:rowOff>0</xdr:rowOff>
                  </from>
                  <to>
                    <xdr:col>10</xdr:col>
                    <xdr:colOff>0</xdr:colOff>
                    <xdr:row>793</xdr:row>
                    <xdr:rowOff>0</xdr:rowOff>
                  </to>
                </anchor>
              </controlPr>
            </control>
          </mc:Choice>
        </mc:AlternateContent>
        <mc:AlternateContent xmlns:mc="http://schemas.openxmlformats.org/markup-compatibility/2006">
          <mc:Choice Requires="x14">
            <control shapeId="1557" r:id="rId535" name="Button 533">
              <controlPr locked="0" defaultSize="0" print="0" autoFill="0" autoPict="0" macro="[1]!Sheet1.deleteProcedure">
                <anchor moveWithCells="1" sizeWithCells="1">
                  <from>
                    <xdr:col>6</xdr:col>
                    <xdr:colOff>0</xdr:colOff>
                    <xdr:row>784</xdr:row>
                    <xdr:rowOff>0</xdr:rowOff>
                  </from>
                  <to>
                    <xdr:col>10</xdr:col>
                    <xdr:colOff>0</xdr:colOff>
                    <xdr:row>785</xdr:row>
                    <xdr:rowOff>0</xdr:rowOff>
                  </to>
                </anchor>
              </controlPr>
            </control>
          </mc:Choice>
        </mc:AlternateContent>
        <mc:AlternateContent xmlns:mc="http://schemas.openxmlformats.org/markup-compatibility/2006">
          <mc:Choice Requires="x14">
            <control shapeId="1558" r:id="rId536" name="Button 534">
              <controlPr locked="0" defaultSize="0" print="0" autoFill="0" autoPict="0" macro="[1]!Sheet1.deleteRow">
                <anchor moveWithCells="1" sizeWithCells="1">
                  <from>
                    <xdr:col>6</xdr:col>
                    <xdr:colOff>0</xdr:colOff>
                    <xdr:row>793</xdr:row>
                    <xdr:rowOff>0</xdr:rowOff>
                  </from>
                  <to>
                    <xdr:col>10</xdr:col>
                    <xdr:colOff>0</xdr:colOff>
                    <xdr:row>794</xdr:row>
                    <xdr:rowOff>0</xdr:rowOff>
                  </to>
                </anchor>
              </controlPr>
            </control>
          </mc:Choice>
        </mc:AlternateContent>
        <mc:AlternateContent xmlns:mc="http://schemas.openxmlformats.org/markup-compatibility/2006">
          <mc:Choice Requires="x14">
            <control shapeId="1559" r:id="rId537" name="Button 535">
              <controlPr locked="0" defaultSize="0" print="0" autoFill="0" autoPict="0" macro="[1]!Sheet1.deleteRow">
                <anchor moveWithCells="1" sizeWithCells="1">
                  <from>
                    <xdr:col>6</xdr:col>
                    <xdr:colOff>0</xdr:colOff>
                    <xdr:row>794</xdr:row>
                    <xdr:rowOff>0</xdr:rowOff>
                  </from>
                  <to>
                    <xdr:col>10</xdr:col>
                    <xdr:colOff>0</xdr:colOff>
                    <xdr:row>795</xdr:row>
                    <xdr:rowOff>0</xdr:rowOff>
                  </to>
                </anchor>
              </controlPr>
            </control>
          </mc:Choice>
        </mc:AlternateContent>
        <mc:AlternateContent xmlns:mc="http://schemas.openxmlformats.org/markup-compatibility/2006">
          <mc:Choice Requires="x14">
            <control shapeId="1560" r:id="rId538" name="Button 536">
              <controlPr locked="0" defaultSize="0" print="0" autoFill="0" autoPict="0" macro="[1]!Sheet1.deleteRow">
                <anchor moveWithCells="1" sizeWithCells="1">
                  <from>
                    <xdr:col>6</xdr:col>
                    <xdr:colOff>0</xdr:colOff>
                    <xdr:row>795</xdr:row>
                    <xdr:rowOff>0</xdr:rowOff>
                  </from>
                  <to>
                    <xdr:col>10</xdr:col>
                    <xdr:colOff>0</xdr:colOff>
                    <xdr:row>796</xdr:row>
                    <xdr:rowOff>0</xdr:rowOff>
                  </to>
                </anchor>
              </controlPr>
            </control>
          </mc:Choice>
        </mc:AlternateContent>
        <mc:AlternateContent xmlns:mc="http://schemas.openxmlformats.org/markup-compatibility/2006">
          <mc:Choice Requires="x14">
            <control shapeId="1561" r:id="rId539" name="Button 537">
              <controlPr locked="0" defaultSize="0" print="0" autoFill="0" autoPict="0" macro="[1]!Sheet1.InsertNewTableRow">
                <anchor moveWithCells="1" sizeWithCells="1">
                  <from>
                    <xdr:col>6</xdr:col>
                    <xdr:colOff>0</xdr:colOff>
                    <xdr:row>805</xdr:row>
                    <xdr:rowOff>0</xdr:rowOff>
                  </from>
                  <to>
                    <xdr:col>10</xdr:col>
                    <xdr:colOff>0</xdr:colOff>
                    <xdr:row>806</xdr:row>
                    <xdr:rowOff>0</xdr:rowOff>
                  </to>
                </anchor>
              </controlPr>
            </control>
          </mc:Choice>
        </mc:AlternateContent>
        <mc:AlternateContent xmlns:mc="http://schemas.openxmlformats.org/markup-compatibility/2006">
          <mc:Choice Requires="x14">
            <control shapeId="1562" r:id="rId540" name="Button 538">
              <controlPr locked="0" defaultSize="0" print="0" autoFill="0" autoPict="0" macro="[1]!Sheet1.deleteRow">
                <anchor moveWithCells="1" sizeWithCells="1">
                  <from>
                    <xdr:col>6</xdr:col>
                    <xdr:colOff>0</xdr:colOff>
                    <xdr:row>806</xdr:row>
                    <xdr:rowOff>0</xdr:rowOff>
                  </from>
                  <to>
                    <xdr:col>10</xdr:col>
                    <xdr:colOff>0</xdr:colOff>
                    <xdr:row>807</xdr:row>
                    <xdr:rowOff>0</xdr:rowOff>
                  </to>
                </anchor>
              </controlPr>
            </control>
          </mc:Choice>
        </mc:AlternateContent>
        <mc:AlternateContent xmlns:mc="http://schemas.openxmlformats.org/markup-compatibility/2006">
          <mc:Choice Requires="x14">
            <control shapeId="1563" r:id="rId541" name="Button 539">
              <controlPr locked="0" defaultSize="0" print="0" autoFill="0" autoPict="0" macro="[1]!Sheet1.deleteProcedure">
                <anchor moveWithCells="1" sizeWithCells="1">
                  <from>
                    <xdr:col>6</xdr:col>
                    <xdr:colOff>0</xdr:colOff>
                    <xdr:row>798</xdr:row>
                    <xdr:rowOff>0</xdr:rowOff>
                  </from>
                  <to>
                    <xdr:col>10</xdr:col>
                    <xdr:colOff>0</xdr:colOff>
                    <xdr:row>799</xdr:row>
                    <xdr:rowOff>0</xdr:rowOff>
                  </to>
                </anchor>
              </controlPr>
            </control>
          </mc:Choice>
        </mc:AlternateContent>
        <mc:AlternateContent xmlns:mc="http://schemas.openxmlformats.org/markup-compatibility/2006">
          <mc:Choice Requires="x14">
            <control shapeId="1564" r:id="rId542" name="Button 540">
              <controlPr locked="0" defaultSize="0" print="0" autoFill="0" autoPict="0" macro="[1]!Sheet1.deleteRow">
                <anchor moveWithCells="1" sizeWithCells="1">
                  <from>
                    <xdr:col>6</xdr:col>
                    <xdr:colOff>0</xdr:colOff>
                    <xdr:row>807</xdr:row>
                    <xdr:rowOff>0</xdr:rowOff>
                  </from>
                  <to>
                    <xdr:col>10</xdr:col>
                    <xdr:colOff>0</xdr:colOff>
                    <xdr:row>808</xdr:row>
                    <xdr:rowOff>0</xdr:rowOff>
                  </to>
                </anchor>
              </controlPr>
            </control>
          </mc:Choice>
        </mc:AlternateContent>
        <mc:AlternateContent xmlns:mc="http://schemas.openxmlformats.org/markup-compatibility/2006">
          <mc:Choice Requires="x14">
            <control shapeId="1565" r:id="rId543" name="Button 541">
              <controlPr locked="0" defaultSize="0" print="0" autoFill="0" autoPict="0" macro="[1]!Sheet1.deleteRow">
                <anchor moveWithCells="1" sizeWithCells="1">
                  <from>
                    <xdr:col>6</xdr:col>
                    <xdr:colOff>0</xdr:colOff>
                    <xdr:row>808</xdr:row>
                    <xdr:rowOff>0</xdr:rowOff>
                  </from>
                  <to>
                    <xdr:col>10</xdr:col>
                    <xdr:colOff>0</xdr:colOff>
                    <xdr:row>809</xdr:row>
                    <xdr:rowOff>0</xdr:rowOff>
                  </to>
                </anchor>
              </controlPr>
            </control>
          </mc:Choice>
        </mc:AlternateContent>
        <mc:AlternateContent xmlns:mc="http://schemas.openxmlformats.org/markup-compatibility/2006">
          <mc:Choice Requires="x14">
            <control shapeId="1566" r:id="rId544" name="Button 542">
              <controlPr locked="0" defaultSize="0" print="0" autoFill="0" autoPict="0" macro="[1]!Sheet1.deleteRow">
                <anchor moveWithCells="1" sizeWithCells="1">
                  <from>
                    <xdr:col>6</xdr:col>
                    <xdr:colOff>0</xdr:colOff>
                    <xdr:row>809</xdr:row>
                    <xdr:rowOff>0</xdr:rowOff>
                  </from>
                  <to>
                    <xdr:col>10</xdr:col>
                    <xdr:colOff>0</xdr:colOff>
                    <xdr:row>810</xdr:row>
                    <xdr:rowOff>0</xdr:rowOff>
                  </to>
                </anchor>
              </controlPr>
            </control>
          </mc:Choice>
        </mc:AlternateContent>
        <mc:AlternateContent xmlns:mc="http://schemas.openxmlformats.org/markup-compatibility/2006">
          <mc:Choice Requires="x14">
            <control shapeId="1567" r:id="rId545" name="Button 543">
              <controlPr locked="0" defaultSize="0" print="0" autoFill="0" autoPict="0" macro="[1]!Sheet1.InsertNewTableRow">
                <anchor moveWithCells="1" sizeWithCells="1">
                  <from>
                    <xdr:col>6</xdr:col>
                    <xdr:colOff>0</xdr:colOff>
                    <xdr:row>819</xdr:row>
                    <xdr:rowOff>0</xdr:rowOff>
                  </from>
                  <to>
                    <xdr:col>10</xdr:col>
                    <xdr:colOff>0</xdr:colOff>
                    <xdr:row>820</xdr:row>
                    <xdr:rowOff>0</xdr:rowOff>
                  </to>
                </anchor>
              </controlPr>
            </control>
          </mc:Choice>
        </mc:AlternateContent>
        <mc:AlternateContent xmlns:mc="http://schemas.openxmlformats.org/markup-compatibility/2006">
          <mc:Choice Requires="x14">
            <control shapeId="1568" r:id="rId546" name="Button 544">
              <controlPr locked="0" defaultSize="0" print="0" autoFill="0" autoPict="0" macro="[1]!Sheet1.deleteRow">
                <anchor moveWithCells="1" sizeWithCells="1">
                  <from>
                    <xdr:col>6</xdr:col>
                    <xdr:colOff>0</xdr:colOff>
                    <xdr:row>820</xdr:row>
                    <xdr:rowOff>0</xdr:rowOff>
                  </from>
                  <to>
                    <xdr:col>10</xdr:col>
                    <xdr:colOff>0</xdr:colOff>
                    <xdr:row>821</xdr:row>
                    <xdr:rowOff>0</xdr:rowOff>
                  </to>
                </anchor>
              </controlPr>
            </control>
          </mc:Choice>
        </mc:AlternateContent>
        <mc:AlternateContent xmlns:mc="http://schemas.openxmlformats.org/markup-compatibility/2006">
          <mc:Choice Requires="x14">
            <control shapeId="1569" r:id="rId547" name="Button 545">
              <controlPr locked="0" defaultSize="0" print="0" autoFill="0" autoPict="0" macro="[1]!Sheet1.deleteProcedure">
                <anchor moveWithCells="1" sizeWithCells="1">
                  <from>
                    <xdr:col>6</xdr:col>
                    <xdr:colOff>0</xdr:colOff>
                    <xdr:row>812</xdr:row>
                    <xdr:rowOff>0</xdr:rowOff>
                  </from>
                  <to>
                    <xdr:col>10</xdr:col>
                    <xdr:colOff>0</xdr:colOff>
                    <xdr:row>813</xdr:row>
                    <xdr:rowOff>0</xdr:rowOff>
                  </to>
                </anchor>
              </controlPr>
            </control>
          </mc:Choice>
        </mc:AlternateContent>
        <mc:AlternateContent xmlns:mc="http://schemas.openxmlformats.org/markup-compatibility/2006">
          <mc:Choice Requires="x14">
            <control shapeId="1570" r:id="rId548" name="Button 546">
              <controlPr locked="0" defaultSize="0" print="0" autoFill="0" autoPict="0" macro="[1]!Sheet1.deleteRow">
                <anchor moveWithCells="1" sizeWithCells="1">
                  <from>
                    <xdr:col>6</xdr:col>
                    <xdr:colOff>0</xdr:colOff>
                    <xdr:row>821</xdr:row>
                    <xdr:rowOff>0</xdr:rowOff>
                  </from>
                  <to>
                    <xdr:col>10</xdr:col>
                    <xdr:colOff>0</xdr:colOff>
                    <xdr:row>822</xdr:row>
                    <xdr:rowOff>0</xdr:rowOff>
                  </to>
                </anchor>
              </controlPr>
            </control>
          </mc:Choice>
        </mc:AlternateContent>
        <mc:AlternateContent xmlns:mc="http://schemas.openxmlformats.org/markup-compatibility/2006">
          <mc:Choice Requires="x14">
            <control shapeId="1571" r:id="rId549" name="Button 547">
              <controlPr locked="0" defaultSize="0" print="0" autoFill="0" autoPict="0" macro="[1]!Sheet1.deleteRow">
                <anchor moveWithCells="1" sizeWithCells="1">
                  <from>
                    <xdr:col>6</xdr:col>
                    <xdr:colOff>0</xdr:colOff>
                    <xdr:row>822</xdr:row>
                    <xdr:rowOff>0</xdr:rowOff>
                  </from>
                  <to>
                    <xdr:col>10</xdr:col>
                    <xdr:colOff>0</xdr:colOff>
                    <xdr:row>823</xdr:row>
                    <xdr:rowOff>0</xdr:rowOff>
                  </to>
                </anchor>
              </controlPr>
            </control>
          </mc:Choice>
        </mc:AlternateContent>
        <mc:AlternateContent xmlns:mc="http://schemas.openxmlformats.org/markup-compatibility/2006">
          <mc:Choice Requires="x14">
            <control shapeId="1572" r:id="rId550" name="Button 548">
              <controlPr locked="0" defaultSize="0" print="0" autoFill="0" autoPict="0" macro="[1]!Sheet1.deleteRow">
                <anchor moveWithCells="1" sizeWithCells="1">
                  <from>
                    <xdr:col>6</xdr:col>
                    <xdr:colOff>0</xdr:colOff>
                    <xdr:row>823</xdr:row>
                    <xdr:rowOff>0</xdr:rowOff>
                  </from>
                  <to>
                    <xdr:col>10</xdr:col>
                    <xdr:colOff>0</xdr:colOff>
                    <xdr:row>824</xdr:row>
                    <xdr:rowOff>0</xdr:rowOff>
                  </to>
                </anchor>
              </controlPr>
            </control>
          </mc:Choice>
        </mc:AlternateContent>
        <mc:AlternateContent xmlns:mc="http://schemas.openxmlformats.org/markup-compatibility/2006">
          <mc:Choice Requires="x14">
            <control shapeId="1573" r:id="rId551" name="Button 549">
              <controlPr locked="0" defaultSize="0" print="0" autoFill="0" autoPict="0" macro="[1]!Sheet1.deleteRow">
                <anchor moveWithCells="1" sizeWithCells="1">
                  <from>
                    <xdr:col>6</xdr:col>
                    <xdr:colOff>0</xdr:colOff>
                    <xdr:row>824</xdr:row>
                    <xdr:rowOff>0</xdr:rowOff>
                  </from>
                  <to>
                    <xdr:col>10</xdr:col>
                    <xdr:colOff>0</xdr:colOff>
                    <xdr:row>825</xdr:row>
                    <xdr:rowOff>0</xdr:rowOff>
                  </to>
                </anchor>
              </controlPr>
            </control>
          </mc:Choice>
        </mc:AlternateContent>
        <mc:AlternateContent xmlns:mc="http://schemas.openxmlformats.org/markup-compatibility/2006">
          <mc:Choice Requires="x14">
            <control shapeId="1574" r:id="rId552" name="Button 550">
              <controlPr locked="0" defaultSize="0" print="0" autoFill="0" autoPict="0" macro="[1]!Sheet1.deleteRow">
                <anchor moveWithCells="1" sizeWithCells="1">
                  <from>
                    <xdr:col>6</xdr:col>
                    <xdr:colOff>0</xdr:colOff>
                    <xdr:row>825</xdr:row>
                    <xdr:rowOff>0</xdr:rowOff>
                  </from>
                  <to>
                    <xdr:col>10</xdr:col>
                    <xdr:colOff>0</xdr:colOff>
                    <xdr:row>826</xdr:row>
                    <xdr:rowOff>0</xdr:rowOff>
                  </to>
                </anchor>
              </controlPr>
            </control>
          </mc:Choice>
        </mc:AlternateContent>
        <mc:AlternateContent xmlns:mc="http://schemas.openxmlformats.org/markup-compatibility/2006">
          <mc:Choice Requires="x14">
            <control shapeId="1575" r:id="rId553" name="Button 551">
              <controlPr locked="0" defaultSize="0" print="0" autoFill="0" autoPict="0" macro="[1]!Sheet1.deleteRow">
                <anchor moveWithCells="1" sizeWithCells="1">
                  <from>
                    <xdr:col>6</xdr:col>
                    <xdr:colOff>0</xdr:colOff>
                    <xdr:row>826</xdr:row>
                    <xdr:rowOff>0</xdr:rowOff>
                  </from>
                  <to>
                    <xdr:col>10</xdr:col>
                    <xdr:colOff>0</xdr:colOff>
                    <xdr:row>827</xdr:row>
                    <xdr:rowOff>0</xdr:rowOff>
                  </to>
                </anchor>
              </controlPr>
            </control>
          </mc:Choice>
        </mc:AlternateContent>
        <mc:AlternateContent xmlns:mc="http://schemas.openxmlformats.org/markup-compatibility/2006">
          <mc:Choice Requires="x14">
            <control shapeId="1576" r:id="rId554" name="Button 552">
              <controlPr locked="0" defaultSize="0" print="0" autoFill="0" autoPict="0" macro="[1]!Sheet1.InsertNewTableRow">
                <anchor moveWithCells="1" sizeWithCells="1">
                  <from>
                    <xdr:col>6</xdr:col>
                    <xdr:colOff>0</xdr:colOff>
                    <xdr:row>836</xdr:row>
                    <xdr:rowOff>0</xdr:rowOff>
                  </from>
                  <to>
                    <xdr:col>10</xdr:col>
                    <xdr:colOff>0</xdr:colOff>
                    <xdr:row>837</xdr:row>
                    <xdr:rowOff>0</xdr:rowOff>
                  </to>
                </anchor>
              </controlPr>
            </control>
          </mc:Choice>
        </mc:AlternateContent>
        <mc:AlternateContent xmlns:mc="http://schemas.openxmlformats.org/markup-compatibility/2006">
          <mc:Choice Requires="x14">
            <control shapeId="1577" r:id="rId555" name="Button 553">
              <controlPr locked="0" defaultSize="0" print="0" autoFill="0" autoPict="0" macro="[1]!Sheet1.deleteRow">
                <anchor moveWithCells="1" sizeWithCells="1">
                  <from>
                    <xdr:col>6</xdr:col>
                    <xdr:colOff>0</xdr:colOff>
                    <xdr:row>837</xdr:row>
                    <xdr:rowOff>0</xdr:rowOff>
                  </from>
                  <to>
                    <xdr:col>10</xdr:col>
                    <xdr:colOff>0</xdr:colOff>
                    <xdr:row>838</xdr:row>
                    <xdr:rowOff>0</xdr:rowOff>
                  </to>
                </anchor>
              </controlPr>
            </control>
          </mc:Choice>
        </mc:AlternateContent>
        <mc:AlternateContent xmlns:mc="http://schemas.openxmlformats.org/markup-compatibility/2006">
          <mc:Choice Requires="x14">
            <control shapeId="1578" r:id="rId556" name="Button 554">
              <controlPr locked="0" defaultSize="0" print="0" autoFill="0" autoPict="0" macro="[1]!Sheet1.deleteProcedure">
                <anchor moveWithCells="1" sizeWithCells="1">
                  <from>
                    <xdr:col>6</xdr:col>
                    <xdr:colOff>0</xdr:colOff>
                    <xdr:row>829</xdr:row>
                    <xdr:rowOff>0</xdr:rowOff>
                  </from>
                  <to>
                    <xdr:col>10</xdr:col>
                    <xdr:colOff>0</xdr:colOff>
                    <xdr:row>830</xdr:row>
                    <xdr:rowOff>0</xdr:rowOff>
                  </to>
                </anchor>
              </controlPr>
            </control>
          </mc:Choice>
        </mc:AlternateContent>
        <mc:AlternateContent xmlns:mc="http://schemas.openxmlformats.org/markup-compatibility/2006">
          <mc:Choice Requires="x14">
            <control shapeId="1579" r:id="rId557" name="Button 555">
              <controlPr locked="0" defaultSize="0" print="0" autoFill="0" autoPict="0" macro="[1]!Sheet1.deleteRow">
                <anchor moveWithCells="1" sizeWithCells="1">
                  <from>
                    <xdr:col>6</xdr:col>
                    <xdr:colOff>0</xdr:colOff>
                    <xdr:row>838</xdr:row>
                    <xdr:rowOff>0</xdr:rowOff>
                  </from>
                  <to>
                    <xdr:col>10</xdr:col>
                    <xdr:colOff>0</xdr:colOff>
                    <xdr:row>839</xdr:row>
                    <xdr:rowOff>0</xdr:rowOff>
                  </to>
                </anchor>
              </controlPr>
            </control>
          </mc:Choice>
        </mc:AlternateContent>
        <mc:AlternateContent xmlns:mc="http://schemas.openxmlformats.org/markup-compatibility/2006">
          <mc:Choice Requires="x14">
            <control shapeId="1580" r:id="rId558" name="Button 556">
              <controlPr locked="0" defaultSize="0" print="0" autoFill="0" autoPict="0" macro="[1]!Sheet1.deleteRow">
                <anchor moveWithCells="1" sizeWithCells="1">
                  <from>
                    <xdr:col>6</xdr:col>
                    <xdr:colOff>0</xdr:colOff>
                    <xdr:row>839</xdr:row>
                    <xdr:rowOff>0</xdr:rowOff>
                  </from>
                  <to>
                    <xdr:col>10</xdr:col>
                    <xdr:colOff>0</xdr:colOff>
                    <xdr:row>840</xdr:row>
                    <xdr:rowOff>0</xdr:rowOff>
                  </to>
                </anchor>
              </controlPr>
            </control>
          </mc:Choice>
        </mc:AlternateContent>
        <mc:AlternateContent xmlns:mc="http://schemas.openxmlformats.org/markup-compatibility/2006">
          <mc:Choice Requires="x14">
            <control shapeId="1581" r:id="rId559" name="Button 557">
              <controlPr locked="0" defaultSize="0" print="0" autoFill="0" autoPict="0" macro="[1]!Sheet1.deleteRow">
                <anchor moveWithCells="1" sizeWithCells="1">
                  <from>
                    <xdr:col>6</xdr:col>
                    <xdr:colOff>0</xdr:colOff>
                    <xdr:row>840</xdr:row>
                    <xdr:rowOff>0</xdr:rowOff>
                  </from>
                  <to>
                    <xdr:col>10</xdr:col>
                    <xdr:colOff>0</xdr:colOff>
                    <xdr:row>841</xdr:row>
                    <xdr:rowOff>0</xdr:rowOff>
                  </to>
                </anchor>
              </controlPr>
            </control>
          </mc:Choice>
        </mc:AlternateContent>
        <mc:AlternateContent xmlns:mc="http://schemas.openxmlformats.org/markup-compatibility/2006">
          <mc:Choice Requires="x14">
            <control shapeId="1582" r:id="rId560" name="Button 558">
              <controlPr locked="0" defaultSize="0" print="0" autoFill="0" autoPict="0" macro="[1]!Sheet1.deleteRow">
                <anchor moveWithCells="1" sizeWithCells="1">
                  <from>
                    <xdr:col>6</xdr:col>
                    <xdr:colOff>0</xdr:colOff>
                    <xdr:row>841</xdr:row>
                    <xdr:rowOff>0</xdr:rowOff>
                  </from>
                  <to>
                    <xdr:col>10</xdr:col>
                    <xdr:colOff>0</xdr:colOff>
                    <xdr:row>842</xdr:row>
                    <xdr:rowOff>0</xdr:rowOff>
                  </to>
                </anchor>
              </controlPr>
            </control>
          </mc:Choice>
        </mc:AlternateContent>
        <mc:AlternateContent xmlns:mc="http://schemas.openxmlformats.org/markup-compatibility/2006">
          <mc:Choice Requires="x14">
            <control shapeId="1583" r:id="rId561" name="Button 559">
              <controlPr locked="0" defaultSize="0" print="0" autoFill="0" autoPict="0" macro="[1]!Sheet1.deleteRow">
                <anchor moveWithCells="1" sizeWithCells="1">
                  <from>
                    <xdr:col>6</xdr:col>
                    <xdr:colOff>0</xdr:colOff>
                    <xdr:row>842</xdr:row>
                    <xdr:rowOff>0</xdr:rowOff>
                  </from>
                  <to>
                    <xdr:col>10</xdr:col>
                    <xdr:colOff>0</xdr:colOff>
                    <xdr:row>843</xdr:row>
                    <xdr:rowOff>0</xdr:rowOff>
                  </to>
                </anchor>
              </controlPr>
            </control>
          </mc:Choice>
        </mc:AlternateContent>
        <mc:AlternateContent xmlns:mc="http://schemas.openxmlformats.org/markup-compatibility/2006">
          <mc:Choice Requires="x14">
            <control shapeId="1584" r:id="rId562" name="Button 560">
              <controlPr locked="0" defaultSize="0" print="0" autoFill="0" autoPict="0" macro="[1]!Sheet1.deleteRow">
                <anchor moveWithCells="1" sizeWithCells="1">
                  <from>
                    <xdr:col>6</xdr:col>
                    <xdr:colOff>0</xdr:colOff>
                    <xdr:row>843</xdr:row>
                    <xdr:rowOff>0</xdr:rowOff>
                  </from>
                  <to>
                    <xdr:col>10</xdr:col>
                    <xdr:colOff>0</xdr:colOff>
                    <xdr:row>844</xdr:row>
                    <xdr:rowOff>0</xdr:rowOff>
                  </to>
                </anchor>
              </controlPr>
            </control>
          </mc:Choice>
        </mc:AlternateContent>
        <mc:AlternateContent xmlns:mc="http://schemas.openxmlformats.org/markup-compatibility/2006">
          <mc:Choice Requires="x14">
            <control shapeId="1585" r:id="rId563" name="Button 561">
              <controlPr locked="0" defaultSize="0" print="0" autoFill="0" autoPict="0" macro="[1]!Sheet1.deleteRow">
                <anchor moveWithCells="1" sizeWithCells="1">
                  <from>
                    <xdr:col>6</xdr:col>
                    <xdr:colOff>0</xdr:colOff>
                    <xdr:row>844</xdr:row>
                    <xdr:rowOff>0</xdr:rowOff>
                  </from>
                  <to>
                    <xdr:col>10</xdr:col>
                    <xdr:colOff>0</xdr:colOff>
                    <xdr:row>845</xdr:row>
                    <xdr:rowOff>0</xdr:rowOff>
                  </to>
                </anchor>
              </controlPr>
            </control>
          </mc:Choice>
        </mc:AlternateContent>
        <mc:AlternateContent xmlns:mc="http://schemas.openxmlformats.org/markup-compatibility/2006">
          <mc:Choice Requires="x14">
            <control shapeId="1586" r:id="rId564" name="Button 562">
              <controlPr locked="0" defaultSize="0" print="0" autoFill="0" autoPict="0" macro="[1]!Sheet1.deleteRow">
                <anchor moveWithCells="1" sizeWithCells="1">
                  <from>
                    <xdr:col>6</xdr:col>
                    <xdr:colOff>0</xdr:colOff>
                    <xdr:row>845</xdr:row>
                    <xdr:rowOff>0</xdr:rowOff>
                  </from>
                  <to>
                    <xdr:col>10</xdr:col>
                    <xdr:colOff>0</xdr:colOff>
                    <xdr:row>846</xdr:row>
                    <xdr:rowOff>0</xdr:rowOff>
                  </to>
                </anchor>
              </controlPr>
            </control>
          </mc:Choice>
        </mc:AlternateContent>
        <mc:AlternateContent xmlns:mc="http://schemas.openxmlformats.org/markup-compatibility/2006">
          <mc:Choice Requires="x14">
            <control shapeId="1587" r:id="rId565" name="Button 563">
              <controlPr locked="0" defaultSize="0" print="0" autoFill="0" autoPict="0" macro="[1]!Sheet1.deleteRow">
                <anchor moveWithCells="1" sizeWithCells="1">
                  <from>
                    <xdr:col>6</xdr:col>
                    <xdr:colOff>0</xdr:colOff>
                    <xdr:row>846</xdr:row>
                    <xdr:rowOff>0</xdr:rowOff>
                  </from>
                  <to>
                    <xdr:col>10</xdr:col>
                    <xdr:colOff>0</xdr:colOff>
                    <xdr:row>847</xdr:row>
                    <xdr:rowOff>0</xdr:rowOff>
                  </to>
                </anchor>
              </controlPr>
            </control>
          </mc:Choice>
        </mc:AlternateContent>
        <mc:AlternateContent xmlns:mc="http://schemas.openxmlformats.org/markup-compatibility/2006">
          <mc:Choice Requires="x14">
            <control shapeId="1588" r:id="rId566" name="Button 564">
              <controlPr locked="0" defaultSize="0" print="0" autoFill="0" autoPict="0" macro="[1]!Sheet1.deleteRow">
                <anchor moveWithCells="1" sizeWithCells="1">
                  <from>
                    <xdr:col>6</xdr:col>
                    <xdr:colOff>0</xdr:colOff>
                    <xdr:row>847</xdr:row>
                    <xdr:rowOff>0</xdr:rowOff>
                  </from>
                  <to>
                    <xdr:col>10</xdr:col>
                    <xdr:colOff>0</xdr:colOff>
                    <xdr:row>848</xdr:row>
                    <xdr:rowOff>0</xdr:rowOff>
                  </to>
                </anchor>
              </controlPr>
            </control>
          </mc:Choice>
        </mc:AlternateContent>
        <mc:AlternateContent xmlns:mc="http://schemas.openxmlformats.org/markup-compatibility/2006">
          <mc:Choice Requires="x14">
            <control shapeId="1589" r:id="rId567" name="Button 565">
              <controlPr locked="0" defaultSize="0" print="0" autoFill="0" autoPict="0" macro="[1]!Sheet1.deleteRow">
                <anchor moveWithCells="1" sizeWithCells="1">
                  <from>
                    <xdr:col>6</xdr:col>
                    <xdr:colOff>0</xdr:colOff>
                    <xdr:row>848</xdr:row>
                    <xdr:rowOff>0</xdr:rowOff>
                  </from>
                  <to>
                    <xdr:col>10</xdr:col>
                    <xdr:colOff>0</xdr:colOff>
                    <xdr:row>849</xdr:row>
                    <xdr:rowOff>0</xdr:rowOff>
                  </to>
                </anchor>
              </controlPr>
            </control>
          </mc:Choice>
        </mc:AlternateContent>
        <mc:AlternateContent xmlns:mc="http://schemas.openxmlformats.org/markup-compatibility/2006">
          <mc:Choice Requires="x14">
            <control shapeId="1590" r:id="rId568" name="Button 566">
              <controlPr locked="0" defaultSize="0" print="0" autoFill="0" autoPict="0" macro="[1]!Sheet1.deleteRow">
                <anchor moveWithCells="1" sizeWithCells="1">
                  <from>
                    <xdr:col>6</xdr:col>
                    <xdr:colOff>0</xdr:colOff>
                    <xdr:row>849</xdr:row>
                    <xdr:rowOff>0</xdr:rowOff>
                  </from>
                  <to>
                    <xdr:col>10</xdr:col>
                    <xdr:colOff>0</xdr:colOff>
                    <xdr:row>850</xdr:row>
                    <xdr:rowOff>0</xdr:rowOff>
                  </to>
                </anchor>
              </controlPr>
            </control>
          </mc:Choice>
        </mc:AlternateContent>
        <mc:AlternateContent xmlns:mc="http://schemas.openxmlformats.org/markup-compatibility/2006">
          <mc:Choice Requires="x14">
            <control shapeId="1591" r:id="rId569" name="Button 567">
              <controlPr locked="0" defaultSize="0" print="0" autoFill="0" autoPict="0" macro="[1]!Sheet1.deleteRow">
                <anchor moveWithCells="1" sizeWithCells="1">
                  <from>
                    <xdr:col>6</xdr:col>
                    <xdr:colOff>0</xdr:colOff>
                    <xdr:row>850</xdr:row>
                    <xdr:rowOff>0</xdr:rowOff>
                  </from>
                  <to>
                    <xdr:col>10</xdr:col>
                    <xdr:colOff>0</xdr:colOff>
                    <xdr:row>851</xdr:row>
                    <xdr:rowOff>0</xdr:rowOff>
                  </to>
                </anchor>
              </controlPr>
            </control>
          </mc:Choice>
        </mc:AlternateContent>
        <mc:AlternateContent xmlns:mc="http://schemas.openxmlformats.org/markup-compatibility/2006">
          <mc:Choice Requires="x14">
            <control shapeId="1592" r:id="rId570" name="Button 568">
              <controlPr locked="0" defaultSize="0" print="0" autoFill="0" autoPict="0" macro="[1]!Sheet1.deleteRow">
                <anchor moveWithCells="1" sizeWithCells="1">
                  <from>
                    <xdr:col>6</xdr:col>
                    <xdr:colOff>0</xdr:colOff>
                    <xdr:row>851</xdr:row>
                    <xdr:rowOff>0</xdr:rowOff>
                  </from>
                  <to>
                    <xdr:col>10</xdr:col>
                    <xdr:colOff>0</xdr:colOff>
                    <xdr:row>852</xdr:row>
                    <xdr:rowOff>0</xdr:rowOff>
                  </to>
                </anchor>
              </controlPr>
            </control>
          </mc:Choice>
        </mc:AlternateContent>
        <mc:AlternateContent xmlns:mc="http://schemas.openxmlformats.org/markup-compatibility/2006">
          <mc:Choice Requires="x14">
            <control shapeId="1593" r:id="rId571" name="Button 569">
              <controlPr locked="0" defaultSize="0" print="0" autoFill="0" autoPict="0" macro="[1]!Sheet1.deleteRow">
                <anchor moveWithCells="1" sizeWithCells="1">
                  <from>
                    <xdr:col>6</xdr:col>
                    <xdr:colOff>0</xdr:colOff>
                    <xdr:row>852</xdr:row>
                    <xdr:rowOff>0</xdr:rowOff>
                  </from>
                  <to>
                    <xdr:col>10</xdr:col>
                    <xdr:colOff>0</xdr:colOff>
                    <xdr:row>853</xdr:row>
                    <xdr:rowOff>0</xdr:rowOff>
                  </to>
                </anchor>
              </controlPr>
            </control>
          </mc:Choice>
        </mc:AlternateContent>
        <mc:AlternateContent xmlns:mc="http://schemas.openxmlformats.org/markup-compatibility/2006">
          <mc:Choice Requires="x14">
            <control shapeId="1594" r:id="rId572" name="Button 570">
              <controlPr locked="0" defaultSize="0" print="0" autoFill="0" autoPict="0" macro="[1]!Sheet1.deleteRow">
                <anchor moveWithCells="1" sizeWithCells="1">
                  <from>
                    <xdr:col>6</xdr:col>
                    <xdr:colOff>0</xdr:colOff>
                    <xdr:row>853</xdr:row>
                    <xdr:rowOff>0</xdr:rowOff>
                  </from>
                  <to>
                    <xdr:col>10</xdr:col>
                    <xdr:colOff>0</xdr:colOff>
                    <xdr:row>854</xdr:row>
                    <xdr:rowOff>0</xdr:rowOff>
                  </to>
                </anchor>
              </controlPr>
            </control>
          </mc:Choice>
        </mc:AlternateContent>
        <mc:AlternateContent xmlns:mc="http://schemas.openxmlformats.org/markup-compatibility/2006">
          <mc:Choice Requires="x14">
            <control shapeId="1595" r:id="rId573" name="Button 571">
              <controlPr locked="0" defaultSize="0" print="0" autoFill="0" autoPict="0" macro="[1]!Sheet1.deleteRow">
                <anchor moveWithCells="1" sizeWithCells="1">
                  <from>
                    <xdr:col>6</xdr:col>
                    <xdr:colOff>0</xdr:colOff>
                    <xdr:row>854</xdr:row>
                    <xdr:rowOff>0</xdr:rowOff>
                  </from>
                  <to>
                    <xdr:col>10</xdr:col>
                    <xdr:colOff>0</xdr:colOff>
                    <xdr:row>855</xdr:row>
                    <xdr:rowOff>0</xdr:rowOff>
                  </to>
                </anchor>
              </controlPr>
            </control>
          </mc:Choice>
        </mc:AlternateContent>
        <mc:AlternateContent xmlns:mc="http://schemas.openxmlformats.org/markup-compatibility/2006">
          <mc:Choice Requires="x14">
            <control shapeId="1596" r:id="rId574" name="Button 572">
              <controlPr locked="0" defaultSize="0" print="0" autoFill="0" autoPict="0" macro="[1]!Sheet1.deleteRow">
                <anchor moveWithCells="1" sizeWithCells="1">
                  <from>
                    <xdr:col>6</xdr:col>
                    <xdr:colOff>0</xdr:colOff>
                    <xdr:row>855</xdr:row>
                    <xdr:rowOff>0</xdr:rowOff>
                  </from>
                  <to>
                    <xdr:col>10</xdr:col>
                    <xdr:colOff>0</xdr:colOff>
                    <xdr:row>856</xdr:row>
                    <xdr:rowOff>0</xdr:rowOff>
                  </to>
                </anchor>
              </controlPr>
            </control>
          </mc:Choice>
        </mc:AlternateContent>
        <mc:AlternateContent xmlns:mc="http://schemas.openxmlformats.org/markup-compatibility/2006">
          <mc:Choice Requires="x14">
            <control shapeId="1597" r:id="rId575" name="Button 573">
              <controlPr locked="0" defaultSize="0" print="0" autoFill="0" autoPict="0" macro="[1]!Sheet1.deleteRow">
                <anchor moveWithCells="1" sizeWithCells="1">
                  <from>
                    <xdr:col>6</xdr:col>
                    <xdr:colOff>0</xdr:colOff>
                    <xdr:row>856</xdr:row>
                    <xdr:rowOff>0</xdr:rowOff>
                  </from>
                  <to>
                    <xdr:col>10</xdr:col>
                    <xdr:colOff>0</xdr:colOff>
                    <xdr:row>857</xdr:row>
                    <xdr:rowOff>0</xdr:rowOff>
                  </to>
                </anchor>
              </controlPr>
            </control>
          </mc:Choice>
        </mc:AlternateContent>
        <mc:AlternateContent xmlns:mc="http://schemas.openxmlformats.org/markup-compatibility/2006">
          <mc:Choice Requires="x14">
            <control shapeId="1598" r:id="rId576" name="Button 574">
              <controlPr locked="0" defaultSize="0" print="0" autoFill="0" autoPict="0" macro="[1]!Sheet1.deleteRow">
                <anchor moveWithCells="1" sizeWithCells="1">
                  <from>
                    <xdr:col>6</xdr:col>
                    <xdr:colOff>0</xdr:colOff>
                    <xdr:row>857</xdr:row>
                    <xdr:rowOff>0</xdr:rowOff>
                  </from>
                  <to>
                    <xdr:col>10</xdr:col>
                    <xdr:colOff>0</xdr:colOff>
                    <xdr:row>858</xdr:row>
                    <xdr:rowOff>0</xdr:rowOff>
                  </to>
                </anchor>
              </controlPr>
            </control>
          </mc:Choice>
        </mc:AlternateContent>
        <mc:AlternateContent xmlns:mc="http://schemas.openxmlformats.org/markup-compatibility/2006">
          <mc:Choice Requires="x14">
            <control shapeId="1599" r:id="rId577" name="Button 575">
              <controlPr locked="0" defaultSize="0" print="0" autoFill="0" autoPict="0" macro="[1]!Sheet1.deleteRow">
                <anchor moveWithCells="1" sizeWithCells="1">
                  <from>
                    <xdr:col>6</xdr:col>
                    <xdr:colOff>0</xdr:colOff>
                    <xdr:row>858</xdr:row>
                    <xdr:rowOff>0</xdr:rowOff>
                  </from>
                  <to>
                    <xdr:col>10</xdr:col>
                    <xdr:colOff>0</xdr:colOff>
                    <xdr:row>859</xdr:row>
                    <xdr:rowOff>0</xdr:rowOff>
                  </to>
                </anchor>
              </controlPr>
            </control>
          </mc:Choice>
        </mc:AlternateContent>
        <mc:AlternateContent xmlns:mc="http://schemas.openxmlformats.org/markup-compatibility/2006">
          <mc:Choice Requires="x14">
            <control shapeId="1600" r:id="rId578" name="Button 576">
              <controlPr locked="0" defaultSize="0" print="0" autoFill="0" autoPict="0" macro="[1]!Sheet1.deleteRow">
                <anchor moveWithCells="1" sizeWithCells="1">
                  <from>
                    <xdr:col>6</xdr:col>
                    <xdr:colOff>0</xdr:colOff>
                    <xdr:row>859</xdr:row>
                    <xdr:rowOff>0</xdr:rowOff>
                  </from>
                  <to>
                    <xdr:col>10</xdr:col>
                    <xdr:colOff>0</xdr:colOff>
                    <xdr:row>860</xdr:row>
                    <xdr:rowOff>0</xdr:rowOff>
                  </to>
                </anchor>
              </controlPr>
            </control>
          </mc:Choice>
        </mc:AlternateContent>
        <mc:AlternateContent xmlns:mc="http://schemas.openxmlformats.org/markup-compatibility/2006">
          <mc:Choice Requires="x14">
            <control shapeId="1601" r:id="rId579" name="Button 577">
              <controlPr locked="0" defaultSize="0" print="0" autoFill="0" autoPict="0" macro="[1]!Sheet1.deleteRow">
                <anchor moveWithCells="1" sizeWithCells="1">
                  <from>
                    <xdr:col>6</xdr:col>
                    <xdr:colOff>0</xdr:colOff>
                    <xdr:row>860</xdr:row>
                    <xdr:rowOff>0</xdr:rowOff>
                  </from>
                  <to>
                    <xdr:col>10</xdr:col>
                    <xdr:colOff>0</xdr:colOff>
                    <xdr:row>861</xdr:row>
                    <xdr:rowOff>0</xdr:rowOff>
                  </to>
                </anchor>
              </controlPr>
            </control>
          </mc:Choice>
        </mc:AlternateContent>
        <mc:AlternateContent xmlns:mc="http://schemas.openxmlformats.org/markup-compatibility/2006">
          <mc:Choice Requires="x14">
            <control shapeId="1602" r:id="rId580" name="Button 578">
              <controlPr locked="0" defaultSize="0" print="0" autoFill="0" autoPict="0" macro="[1]!Sheet1.deleteRow">
                <anchor moveWithCells="1" sizeWithCells="1">
                  <from>
                    <xdr:col>6</xdr:col>
                    <xdr:colOff>0</xdr:colOff>
                    <xdr:row>861</xdr:row>
                    <xdr:rowOff>0</xdr:rowOff>
                  </from>
                  <to>
                    <xdr:col>10</xdr:col>
                    <xdr:colOff>0</xdr:colOff>
                    <xdr:row>862</xdr:row>
                    <xdr:rowOff>0</xdr:rowOff>
                  </to>
                </anchor>
              </controlPr>
            </control>
          </mc:Choice>
        </mc:AlternateContent>
        <mc:AlternateContent xmlns:mc="http://schemas.openxmlformats.org/markup-compatibility/2006">
          <mc:Choice Requires="x14">
            <control shapeId="1603" r:id="rId581" name="Button 579">
              <controlPr locked="0" defaultSize="0" print="0" autoFill="0" autoPict="0" macro="[1]!Sheet1.InsertNewTableRow">
                <anchor moveWithCells="1" sizeWithCells="1">
                  <from>
                    <xdr:col>6</xdr:col>
                    <xdr:colOff>0</xdr:colOff>
                    <xdr:row>871</xdr:row>
                    <xdr:rowOff>0</xdr:rowOff>
                  </from>
                  <to>
                    <xdr:col>10</xdr:col>
                    <xdr:colOff>0</xdr:colOff>
                    <xdr:row>872</xdr:row>
                    <xdr:rowOff>0</xdr:rowOff>
                  </to>
                </anchor>
              </controlPr>
            </control>
          </mc:Choice>
        </mc:AlternateContent>
        <mc:AlternateContent xmlns:mc="http://schemas.openxmlformats.org/markup-compatibility/2006">
          <mc:Choice Requires="x14">
            <control shapeId="1604" r:id="rId582" name="Button 580">
              <controlPr locked="0" defaultSize="0" print="0" autoFill="0" autoPict="0" macro="[1]!Sheet1.deleteProcedure">
                <anchor moveWithCells="1" sizeWithCells="1">
                  <from>
                    <xdr:col>6</xdr:col>
                    <xdr:colOff>0</xdr:colOff>
                    <xdr:row>864</xdr:row>
                    <xdr:rowOff>0</xdr:rowOff>
                  </from>
                  <to>
                    <xdr:col>10</xdr:col>
                    <xdr:colOff>0</xdr:colOff>
                    <xdr:row>865</xdr:row>
                    <xdr:rowOff>0</xdr:rowOff>
                  </to>
                </anchor>
              </controlPr>
            </control>
          </mc:Choice>
        </mc:AlternateContent>
        <mc:AlternateContent xmlns:mc="http://schemas.openxmlformats.org/markup-compatibility/2006">
          <mc:Choice Requires="x14">
            <control shapeId="1605" r:id="rId583" name="Button 581">
              <controlPr locked="0" defaultSize="0" print="0" autoFill="0" autoPict="0" macro="[1]!Sheet1.deleteRow">
                <anchor moveWithCells="1" sizeWithCells="1">
                  <from>
                    <xdr:col>6</xdr:col>
                    <xdr:colOff>0</xdr:colOff>
                    <xdr:row>872</xdr:row>
                    <xdr:rowOff>0</xdr:rowOff>
                  </from>
                  <to>
                    <xdr:col>10</xdr:col>
                    <xdr:colOff>0</xdr:colOff>
                    <xdr:row>873</xdr:row>
                    <xdr:rowOff>0</xdr:rowOff>
                  </to>
                </anchor>
              </controlPr>
            </control>
          </mc:Choice>
        </mc:AlternateContent>
        <mc:AlternateContent xmlns:mc="http://schemas.openxmlformats.org/markup-compatibility/2006">
          <mc:Choice Requires="x14">
            <control shapeId="1606" r:id="rId584" name="Button 582">
              <controlPr locked="0" defaultSize="0" print="0" autoFill="0" autoPict="0" macro="[1]!Sheet1.deleteRow">
                <anchor moveWithCells="1" sizeWithCells="1">
                  <from>
                    <xdr:col>6</xdr:col>
                    <xdr:colOff>0</xdr:colOff>
                    <xdr:row>873</xdr:row>
                    <xdr:rowOff>0</xdr:rowOff>
                  </from>
                  <to>
                    <xdr:col>10</xdr:col>
                    <xdr:colOff>0</xdr:colOff>
                    <xdr:row>874</xdr:row>
                    <xdr:rowOff>0</xdr:rowOff>
                  </to>
                </anchor>
              </controlPr>
            </control>
          </mc:Choice>
        </mc:AlternateContent>
        <mc:AlternateContent xmlns:mc="http://schemas.openxmlformats.org/markup-compatibility/2006">
          <mc:Choice Requires="x14">
            <control shapeId="1607" r:id="rId585" name="Button 583">
              <controlPr locked="0" defaultSize="0" print="0" autoFill="0" autoPict="0" macro="[1]!Sheet1.deleteRow">
                <anchor moveWithCells="1" sizeWithCells="1">
                  <from>
                    <xdr:col>6</xdr:col>
                    <xdr:colOff>0</xdr:colOff>
                    <xdr:row>874</xdr:row>
                    <xdr:rowOff>0</xdr:rowOff>
                  </from>
                  <to>
                    <xdr:col>10</xdr:col>
                    <xdr:colOff>0</xdr:colOff>
                    <xdr:row>875</xdr:row>
                    <xdr:rowOff>0</xdr:rowOff>
                  </to>
                </anchor>
              </controlPr>
            </control>
          </mc:Choice>
        </mc:AlternateContent>
        <mc:AlternateContent xmlns:mc="http://schemas.openxmlformats.org/markup-compatibility/2006">
          <mc:Choice Requires="x14">
            <control shapeId="1608" r:id="rId586" name="Button 584">
              <controlPr locked="0" defaultSize="0" print="0" autoFill="0" autoPict="0" macro="[1]!Sheet1.deleteRow">
                <anchor moveWithCells="1" sizeWithCells="1">
                  <from>
                    <xdr:col>6</xdr:col>
                    <xdr:colOff>0</xdr:colOff>
                    <xdr:row>875</xdr:row>
                    <xdr:rowOff>0</xdr:rowOff>
                  </from>
                  <to>
                    <xdr:col>10</xdr:col>
                    <xdr:colOff>0</xdr:colOff>
                    <xdr:row>876</xdr:row>
                    <xdr:rowOff>0</xdr:rowOff>
                  </to>
                </anchor>
              </controlPr>
            </control>
          </mc:Choice>
        </mc:AlternateContent>
        <mc:AlternateContent xmlns:mc="http://schemas.openxmlformats.org/markup-compatibility/2006">
          <mc:Choice Requires="x14">
            <control shapeId="1609" r:id="rId587" name="Button 585">
              <controlPr locked="0" defaultSize="0" print="0" autoFill="0" autoPict="0" macro="[1]!Sheet1.deleteRow">
                <anchor moveWithCells="1" sizeWithCells="1">
                  <from>
                    <xdr:col>6</xdr:col>
                    <xdr:colOff>0</xdr:colOff>
                    <xdr:row>876</xdr:row>
                    <xdr:rowOff>0</xdr:rowOff>
                  </from>
                  <to>
                    <xdr:col>10</xdr:col>
                    <xdr:colOff>0</xdr:colOff>
                    <xdr:row>877</xdr:row>
                    <xdr:rowOff>0</xdr:rowOff>
                  </to>
                </anchor>
              </controlPr>
            </control>
          </mc:Choice>
        </mc:AlternateContent>
        <mc:AlternateContent xmlns:mc="http://schemas.openxmlformats.org/markup-compatibility/2006">
          <mc:Choice Requires="x14">
            <control shapeId="1610" r:id="rId588" name="Button 586">
              <controlPr locked="0" defaultSize="0" print="0" autoFill="0" autoPict="0" macro="[1]!Sheet1.deleteRow">
                <anchor moveWithCells="1" sizeWithCells="1">
                  <from>
                    <xdr:col>6</xdr:col>
                    <xdr:colOff>0</xdr:colOff>
                    <xdr:row>877</xdr:row>
                    <xdr:rowOff>0</xdr:rowOff>
                  </from>
                  <to>
                    <xdr:col>10</xdr:col>
                    <xdr:colOff>0</xdr:colOff>
                    <xdr:row>878</xdr:row>
                    <xdr:rowOff>0</xdr:rowOff>
                  </to>
                </anchor>
              </controlPr>
            </control>
          </mc:Choice>
        </mc:AlternateContent>
        <mc:AlternateContent xmlns:mc="http://schemas.openxmlformats.org/markup-compatibility/2006">
          <mc:Choice Requires="x14">
            <control shapeId="1611" r:id="rId589" name="Button 587">
              <controlPr locked="0" defaultSize="0" print="0" autoFill="0" autoPict="0" macro="[1]!Sheet1.deleteRow">
                <anchor moveWithCells="1" sizeWithCells="1">
                  <from>
                    <xdr:col>6</xdr:col>
                    <xdr:colOff>0</xdr:colOff>
                    <xdr:row>878</xdr:row>
                    <xdr:rowOff>0</xdr:rowOff>
                  </from>
                  <to>
                    <xdr:col>10</xdr:col>
                    <xdr:colOff>0</xdr:colOff>
                    <xdr:row>879</xdr:row>
                    <xdr:rowOff>0</xdr:rowOff>
                  </to>
                </anchor>
              </controlPr>
            </control>
          </mc:Choice>
        </mc:AlternateContent>
        <mc:AlternateContent xmlns:mc="http://schemas.openxmlformats.org/markup-compatibility/2006">
          <mc:Choice Requires="x14">
            <control shapeId="1612" r:id="rId590" name="Button 588">
              <controlPr locked="0" defaultSize="0" print="0" autoFill="0" autoPict="0" macro="[1]!Sheet1.InsertNewTableRow">
                <anchor moveWithCells="1" sizeWithCells="1">
                  <from>
                    <xdr:col>6</xdr:col>
                    <xdr:colOff>0</xdr:colOff>
                    <xdr:row>888</xdr:row>
                    <xdr:rowOff>0</xdr:rowOff>
                  </from>
                  <to>
                    <xdr:col>10</xdr:col>
                    <xdr:colOff>0</xdr:colOff>
                    <xdr:row>889</xdr:row>
                    <xdr:rowOff>0</xdr:rowOff>
                  </to>
                </anchor>
              </controlPr>
            </control>
          </mc:Choice>
        </mc:AlternateContent>
        <mc:AlternateContent xmlns:mc="http://schemas.openxmlformats.org/markup-compatibility/2006">
          <mc:Choice Requires="x14">
            <control shapeId="1613" r:id="rId591" name="Button 589">
              <controlPr locked="0" defaultSize="0" print="0" autoFill="0" autoPict="0" macro="[1]!Sheet1.deleteRow">
                <anchor moveWithCells="1" sizeWithCells="1">
                  <from>
                    <xdr:col>6</xdr:col>
                    <xdr:colOff>0</xdr:colOff>
                    <xdr:row>889</xdr:row>
                    <xdr:rowOff>0</xdr:rowOff>
                  </from>
                  <to>
                    <xdr:col>10</xdr:col>
                    <xdr:colOff>0</xdr:colOff>
                    <xdr:row>890</xdr:row>
                    <xdr:rowOff>0</xdr:rowOff>
                  </to>
                </anchor>
              </controlPr>
            </control>
          </mc:Choice>
        </mc:AlternateContent>
        <mc:AlternateContent xmlns:mc="http://schemas.openxmlformats.org/markup-compatibility/2006">
          <mc:Choice Requires="x14">
            <control shapeId="1614" r:id="rId592" name="Button 590">
              <controlPr locked="0" defaultSize="0" print="0" autoFill="0" autoPict="0" macro="[1]!Sheet1.deleteProcedure">
                <anchor moveWithCells="1" sizeWithCells="1">
                  <from>
                    <xdr:col>6</xdr:col>
                    <xdr:colOff>0</xdr:colOff>
                    <xdr:row>881</xdr:row>
                    <xdr:rowOff>0</xdr:rowOff>
                  </from>
                  <to>
                    <xdr:col>10</xdr:col>
                    <xdr:colOff>0</xdr:colOff>
                    <xdr:row>882</xdr:row>
                    <xdr:rowOff>0</xdr:rowOff>
                  </to>
                </anchor>
              </controlPr>
            </control>
          </mc:Choice>
        </mc:AlternateContent>
        <mc:AlternateContent xmlns:mc="http://schemas.openxmlformats.org/markup-compatibility/2006">
          <mc:Choice Requires="x14">
            <control shapeId="1615" r:id="rId593" name="Button 591">
              <controlPr locked="0" defaultSize="0" print="0" autoFill="0" autoPict="0" macro="[1]!Sheet1.deleteRow">
                <anchor moveWithCells="1" sizeWithCells="1">
                  <from>
                    <xdr:col>6</xdr:col>
                    <xdr:colOff>0</xdr:colOff>
                    <xdr:row>890</xdr:row>
                    <xdr:rowOff>0</xdr:rowOff>
                  </from>
                  <to>
                    <xdr:col>10</xdr:col>
                    <xdr:colOff>0</xdr:colOff>
                    <xdr:row>891</xdr:row>
                    <xdr:rowOff>0</xdr:rowOff>
                  </to>
                </anchor>
              </controlPr>
            </control>
          </mc:Choice>
        </mc:AlternateContent>
        <mc:AlternateContent xmlns:mc="http://schemas.openxmlformats.org/markup-compatibility/2006">
          <mc:Choice Requires="x14">
            <control shapeId="1616" r:id="rId594" name="Button 592">
              <controlPr locked="0" defaultSize="0" print="0" autoFill="0" autoPict="0" macro="[1]!Sheet1.deleteRow">
                <anchor moveWithCells="1" sizeWithCells="1">
                  <from>
                    <xdr:col>6</xdr:col>
                    <xdr:colOff>0</xdr:colOff>
                    <xdr:row>891</xdr:row>
                    <xdr:rowOff>0</xdr:rowOff>
                  </from>
                  <to>
                    <xdr:col>10</xdr:col>
                    <xdr:colOff>0</xdr:colOff>
                    <xdr:row>892</xdr:row>
                    <xdr:rowOff>0</xdr:rowOff>
                  </to>
                </anchor>
              </controlPr>
            </control>
          </mc:Choice>
        </mc:AlternateContent>
        <mc:AlternateContent xmlns:mc="http://schemas.openxmlformats.org/markup-compatibility/2006">
          <mc:Choice Requires="x14">
            <control shapeId="1617" r:id="rId595" name="Button 593">
              <controlPr locked="0" defaultSize="0" print="0" autoFill="0" autoPict="0" macro="[1]!Sheet1.deleteRow">
                <anchor moveWithCells="1" sizeWithCells="1">
                  <from>
                    <xdr:col>6</xdr:col>
                    <xdr:colOff>0</xdr:colOff>
                    <xdr:row>892</xdr:row>
                    <xdr:rowOff>0</xdr:rowOff>
                  </from>
                  <to>
                    <xdr:col>10</xdr:col>
                    <xdr:colOff>0</xdr:colOff>
                    <xdr:row>893</xdr:row>
                    <xdr:rowOff>0</xdr:rowOff>
                  </to>
                </anchor>
              </controlPr>
            </control>
          </mc:Choice>
        </mc:AlternateContent>
        <mc:AlternateContent xmlns:mc="http://schemas.openxmlformats.org/markup-compatibility/2006">
          <mc:Choice Requires="x14">
            <control shapeId="1618" r:id="rId596" name="Button 594">
              <controlPr locked="0" defaultSize="0" print="0" autoFill="0" autoPict="0" macro="[1]!Sheet1.deleteRow">
                <anchor moveWithCells="1" sizeWithCells="1">
                  <from>
                    <xdr:col>6</xdr:col>
                    <xdr:colOff>0</xdr:colOff>
                    <xdr:row>893</xdr:row>
                    <xdr:rowOff>0</xdr:rowOff>
                  </from>
                  <to>
                    <xdr:col>10</xdr:col>
                    <xdr:colOff>0</xdr:colOff>
                    <xdr:row>894</xdr:row>
                    <xdr:rowOff>0</xdr:rowOff>
                  </to>
                </anchor>
              </controlPr>
            </control>
          </mc:Choice>
        </mc:AlternateContent>
        <mc:AlternateContent xmlns:mc="http://schemas.openxmlformats.org/markup-compatibility/2006">
          <mc:Choice Requires="x14">
            <control shapeId="1619" r:id="rId597" name="Button 595">
              <controlPr locked="0" defaultSize="0" print="0" autoFill="0" autoPict="0" macro="[1]!Sheet1.deleteRow">
                <anchor moveWithCells="1" sizeWithCells="1">
                  <from>
                    <xdr:col>6</xdr:col>
                    <xdr:colOff>0</xdr:colOff>
                    <xdr:row>894</xdr:row>
                    <xdr:rowOff>0</xdr:rowOff>
                  </from>
                  <to>
                    <xdr:col>10</xdr:col>
                    <xdr:colOff>0</xdr:colOff>
                    <xdr:row>895</xdr:row>
                    <xdr:rowOff>0</xdr:rowOff>
                  </to>
                </anchor>
              </controlPr>
            </control>
          </mc:Choice>
        </mc:AlternateContent>
        <mc:AlternateContent xmlns:mc="http://schemas.openxmlformats.org/markup-compatibility/2006">
          <mc:Choice Requires="x14">
            <control shapeId="1620" r:id="rId598" name="Button 596">
              <controlPr locked="0" defaultSize="0" print="0" autoFill="0" autoPict="0" macro="[1]!Sheet1.deleteRow">
                <anchor moveWithCells="1" sizeWithCells="1">
                  <from>
                    <xdr:col>6</xdr:col>
                    <xdr:colOff>0</xdr:colOff>
                    <xdr:row>895</xdr:row>
                    <xdr:rowOff>0</xdr:rowOff>
                  </from>
                  <to>
                    <xdr:col>10</xdr:col>
                    <xdr:colOff>0</xdr:colOff>
                    <xdr:row>896</xdr:row>
                    <xdr:rowOff>0</xdr:rowOff>
                  </to>
                </anchor>
              </controlPr>
            </control>
          </mc:Choice>
        </mc:AlternateContent>
        <mc:AlternateContent xmlns:mc="http://schemas.openxmlformats.org/markup-compatibility/2006">
          <mc:Choice Requires="x14">
            <control shapeId="1621" r:id="rId599" name="Button 597">
              <controlPr locked="0" defaultSize="0" print="0" autoFill="0" autoPict="0" macro="[1]!Sheet1.deleteRow">
                <anchor moveWithCells="1" sizeWithCells="1">
                  <from>
                    <xdr:col>6</xdr:col>
                    <xdr:colOff>0</xdr:colOff>
                    <xdr:row>896</xdr:row>
                    <xdr:rowOff>0</xdr:rowOff>
                  </from>
                  <to>
                    <xdr:col>10</xdr:col>
                    <xdr:colOff>0</xdr:colOff>
                    <xdr:row>897</xdr:row>
                    <xdr:rowOff>0</xdr:rowOff>
                  </to>
                </anchor>
              </controlPr>
            </control>
          </mc:Choice>
        </mc:AlternateContent>
        <mc:AlternateContent xmlns:mc="http://schemas.openxmlformats.org/markup-compatibility/2006">
          <mc:Choice Requires="x14">
            <control shapeId="1622" r:id="rId600" name="Button 598">
              <controlPr locked="0" defaultSize="0" print="0" autoFill="0" autoPict="0" macro="[1]!Sheet1.deleteRow">
                <anchor moveWithCells="1" sizeWithCells="1">
                  <from>
                    <xdr:col>6</xdr:col>
                    <xdr:colOff>0</xdr:colOff>
                    <xdr:row>897</xdr:row>
                    <xdr:rowOff>0</xdr:rowOff>
                  </from>
                  <to>
                    <xdr:col>10</xdr:col>
                    <xdr:colOff>0</xdr:colOff>
                    <xdr:row>898</xdr:row>
                    <xdr:rowOff>0</xdr:rowOff>
                  </to>
                </anchor>
              </controlPr>
            </control>
          </mc:Choice>
        </mc:AlternateContent>
        <mc:AlternateContent xmlns:mc="http://schemas.openxmlformats.org/markup-compatibility/2006">
          <mc:Choice Requires="x14">
            <control shapeId="1623" r:id="rId601" name="Button 599">
              <controlPr locked="0" defaultSize="0" print="0" autoFill="0" autoPict="0" macro="[1]!Sheet1.deleteRow">
                <anchor moveWithCells="1" sizeWithCells="1">
                  <from>
                    <xdr:col>6</xdr:col>
                    <xdr:colOff>0</xdr:colOff>
                    <xdr:row>898</xdr:row>
                    <xdr:rowOff>0</xdr:rowOff>
                  </from>
                  <to>
                    <xdr:col>10</xdr:col>
                    <xdr:colOff>0</xdr:colOff>
                    <xdr:row>899</xdr:row>
                    <xdr:rowOff>0</xdr:rowOff>
                  </to>
                </anchor>
              </controlPr>
            </control>
          </mc:Choice>
        </mc:AlternateContent>
        <mc:AlternateContent xmlns:mc="http://schemas.openxmlformats.org/markup-compatibility/2006">
          <mc:Choice Requires="x14">
            <control shapeId="1624" r:id="rId602" name="Button 600">
              <controlPr locked="0" defaultSize="0" print="0" autoFill="0" autoPict="0" macro="[1]!Sheet1.deleteRow">
                <anchor moveWithCells="1" sizeWithCells="1">
                  <from>
                    <xdr:col>6</xdr:col>
                    <xdr:colOff>0</xdr:colOff>
                    <xdr:row>899</xdr:row>
                    <xdr:rowOff>0</xdr:rowOff>
                  </from>
                  <to>
                    <xdr:col>10</xdr:col>
                    <xdr:colOff>0</xdr:colOff>
                    <xdr:row>900</xdr:row>
                    <xdr:rowOff>0</xdr:rowOff>
                  </to>
                </anchor>
              </controlPr>
            </control>
          </mc:Choice>
        </mc:AlternateContent>
        <mc:AlternateContent xmlns:mc="http://schemas.openxmlformats.org/markup-compatibility/2006">
          <mc:Choice Requires="x14">
            <control shapeId="1625" r:id="rId603" name="Button 601">
              <controlPr locked="0" defaultSize="0" print="0" autoFill="0" autoPict="0" macro="[1]!Sheet1.deleteRow">
                <anchor moveWithCells="1" sizeWithCells="1">
                  <from>
                    <xdr:col>6</xdr:col>
                    <xdr:colOff>0</xdr:colOff>
                    <xdr:row>900</xdr:row>
                    <xdr:rowOff>0</xdr:rowOff>
                  </from>
                  <to>
                    <xdr:col>10</xdr:col>
                    <xdr:colOff>0</xdr:colOff>
                    <xdr:row>901</xdr:row>
                    <xdr:rowOff>0</xdr:rowOff>
                  </to>
                </anchor>
              </controlPr>
            </control>
          </mc:Choice>
        </mc:AlternateContent>
        <mc:AlternateContent xmlns:mc="http://schemas.openxmlformats.org/markup-compatibility/2006">
          <mc:Choice Requires="x14">
            <control shapeId="1626" r:id="rId604" name="Button 602">
              <controlPr locked="0" defaultSize="0" print="0" autoFill="0" autoPict="0" macro="[1]!Sheet1.deleteRow">
                <anchor moveWithCells="1" sizeWithCells="1">
                  <from>
                    <xdr:col>6</xdr:col>
                    <xdr:colOff>0</xdr:colOff>
                    <xdr:row>901</xdr:row>
                    <xdr:rowOff>0</xdr:rowOff>
                  </from>
                  <to>
                    <xdr:col>10</xdr:col>
                    <xdr:colOff>0</xdr:colOff>
                    <xdr:row>902</xdr:row>
                    <xdr:rowOff>0</xdr:rowOff>
                  </to>
                </anchor>
              </controlPr>
            </control>
          </mc:Choice>
        </mc:AlternateContent>
        <mc:AlternateContent xmlns:mc="http://schemas.openxmlformats.org/markup-compatibility/2006">
          <mc:Choice Requires="x14">
            <control shapeId="1627" r:id="rId605" name="Button 603">
              <controlPr locked="0" defaultSize="0" print="0" autoFill="0" autoPict="0" macro="[1]!Sheet1.deleteRow">
                <anchor moveWithCells="1" sizeWithCells="1">
                  <from>
                    <xdr:col>6</xdr:col>
                    <xdr:colOff>0</xdr:colOff>
                    <xdr:row>902</xdr:row>
                    <xdr:rowOff>0</xdr:rowOff>
                  </from>
                  <to>
                    <xdr:col>10</xdr:col>
                    <xdr:colOff>0</xdr:colOff>
                    <xdr:row>903</xdr:row>
                    <xdr:rowOff>0</xdr:rowOff>
                  </to>
                </anchor>
              </controlPr>
            </control>
          </mc:Choice>
        </mc:AlternateContent>
        <mc:AlternateContent xmlns:mc="http://schemas.openxmlformats.org/markup-compatibility/2006">
          <mc:Choice Requires="x14">
            <control shapeId="1628" r:id="rId606" name="Button 604">
              <controlPr locked="0" defaultSize="0" print="0" autoFill="0" autoPict="0" macro="[1]!Sheet1.InsertNewTableRow">
                <anchor moveWithCells="1" sizeWithCells="1">
                  <from>
                    <xdr:col>6</xdr:col>
                    <xdr:colOff>0</xdr:colOff>
                    <xdr:row>912</xdr:row>
                    <xdr:rowOff>0</xdr:rowOff>
                  </from>
                  <to>
                    <xdr:col>10</xdr:col>
                    <xdr:colOff>0</xdr:colOff>
                    <xdr:row>913</xdr:row>
                    <xdr:rowOff>0</xdr:rowOff>
                  </to>
                </anchor>
              </controlPr>
            </control>
          </mc:Choice>
        </mc:AlternateContent>
        <mc:AlternateContent xmlns:mc="http://schemas.openxmlformats.org/markup-compatibility/2006">
          <mc:Choice Requires="x14">
            <control shapeId="1629" r:id="rId607" name="Button 605">
              <controlPr locked="0" defaultSize="0" print="0" autoFill="0" autoPict="0" macro="[1]!Sheet1.deleteRow">
                <anchor moveWithCells="1" sizeWithCells="1">
                  <from>
                    <xdr:col>6</xdr:col>
                    <xdr:colOff>0</xdr:colOff>
                    <xdr:row>913</xdr:row>
                    <xdr:rowOff>0</xdr:rowOff>
                  </from>
                  <to>
                    <xdr:col>10</xdr:col>
                    <xdr:colOff>0</xdr:colOff>
                    <xdr:row>914</xdr:row>
                    <xdr:rowOff>0</xdr:rowOff>
                  </to>
                </anchor>
              </controlPr>
            </control>
          </mc:Choice>
        </mc:AlternateContent>
        <mc:AlternateContent xmlns:mc="http://schemas.openxmlformats.org/markup-compatibility/2006">
          <mc:Choice Requires="x14">
            <control shapeId="1630" r:id="rId608" name="Button 606">
              <controlPr locked="0" defaultSize="0" print="0" autoFill="0" autoPict="0" macro="[1]!Sheet1.deleteProcedure">
                <anchor moveWithCells="1" sizeWithCells="1">
                  <from>
                    <xdr:col>6</xdr:col>
                    <xdr:colOff>0</xdr:colOff>
                    <xdr:row>905</xdr:row>
                    <xdr:rowOff>0</xdr:rowOff>
                  </from>
                  <to>
                    <xdr:col>10</xdr:col>
                    <xdr:colOff>0</xdr:colOff>
                    <xdr:row>906</xdr:row>
                    <xdr:rowOff>0</xdr:rowOff>
                  </to>
                </anchor>
              </controlPr>
            </control>
          </mc:Choice>
        </mc:AlternateContent>
        <mc:AlternateContent xmlns:mc="http://schemas.openxmlformats.org/markup-compatibility/2006">
          <mc:Choice Requires="x14">
            <control shapeId="1631" r:id="rId609" name="Button 607">
              <controlPr locked="0" defaultSize="0" print="0" autoFill="0" autoPict="0" macro="[1]!Sheet1.deleteRow">
                <anchor moveWithCells="1" sizeWithCells="1">
                  <from>
                    <xdr:col>6</xdr:col>
                    <xdr:colOff>0</xdr:colOff>
                    <xdr:row>914</xdr:row>
                    <xdr:rowOff>0</xdr:rowOff>
                  </from>
                  <to>
                    <xdr:col>10</xdr:col>
                    <xdr:colOff>0</xdr:colOff>
                    <xdr:row>915</xdr:row>
                    <xdr:rowOff>0</xdr:rowOff>
                  </to>
                </anchor>
              </controlPr>
            </control>
          </mc:Choice>
        </mc:AlternateContent>
        <mc:AlternateContent xmlns:mc="http://schemas.openxmlformats.org/markup-compatibility/2006">
          <mc:Choice Requires="x14">
            <control shapeId="1632" r:id="rId610" name="Button 608">
              <controlPr locked="0" defaultSize="0" print="0" autoFill="0" autoPict="0" macro="[1]!Sheet1.deleteRow">
                <anchor moveWithCells="1" sizeWithCells="1">
                  <from>
                    <xdr:col>6</xdr:col>
                    <xdr:colOff>0</xdr:colOff>
                    <xdr:row>915</xdr:row>
                    <xdr:rowOff>0</xdr:rowOff>
                  </from>
                  <to>
                    <xdr:col>10</xdr:col>
                    <xdr:colOff>0</xdr:colOff>
                    <xdr:row>916</xdr:row>
                    <xdr:rowOff>0</xdr:rowOff>
                  </to>
                </anchor>
              </controlPr>
            </control>
          </mc:Choice>
        </mc:AlternateContent>
        <mc:AlternateContent xmlns:mc="http://schemas.openxmlformats.org/markup-compatibility/2006">
          <mc:Choice Requires="x14">
            <control shapeId="1633" r:id="rId611" name="Button 609">
              <controlPr locked="0" defaultSize="0" print="0" autoFill="0" autoPict="0" macro="[1]!Sheet1.deleteRow">
                <anchor moveWithCells="1" sizeWithCells="1">
                  <from>
                    <xdr:col>6</xdr:col>
                    <xdr:colOff>0</xdr:colOff>
                    <xdr:row>916</xdr:row>
                    <xdr:rowOff>0</xdr:rowOff>
                  </from>
                  <to>
                    <xdr:col>10</xdr:col>
                    <xdr:colOff>0</xdr:colOff>
                    <xdr:row>917</xdr:row>
                    <xdr:rowOff>0</xdr:rowOff>
                  </to>
                </anchor>
              </controlPr>
            </control>
          </mc:Choice>
        </mc:AlternateContent>
        <mc:AlternateContent xmlns:mc="http://schemas.openxmlformats.org/markup-compatibility/2006">
          <mc:Choice Requires="x14">
            <control shapeId="1634" r:id="rId612" name="Button 610">
              <controlPr locked="0" defaultSize="0" print="0" autoFill="0" autoPict="0" macro="[1]!Sheet1.deleteRow">
                <anchor moveWithCells="1" sizeWithCells="1">
                  <from>
                    <xdr:col>6</xdr:col>
                    <xdr:colOff>0</xdr:colOff>
                    <xdr:row>917</xdr:row>
                    <xdr:rowOff>0</xdr:rowOff>
                  </from>
                  <to>
                    <xdr:col>10</xdr:col>
                    <xdr:colOff>0</xdr:colOff>
                    <xdr:row>918</xdr:row>
                    <xdr:rowOff>0</xdr:rowOff>
                  </to>
                </anchor>
              </controlPr>
            </control>
          </mc:Choice>
        </mc:AlternateContent>
        <mc:AlternateContent xmlns:mc="http://schemas.openxmlformats.org/markup-compatibility/2006">
          <mc:Choice Requires="x14">
            <control shapeId="1635" r:id="rId613" name="Button 611">
              <controlPr locked="0" defaultSize="0" print="0" autoFill="0" autoPict="0" macro="[1]!Sheet1.deleteRow">
                <anchor moveWithCells="1" sizeWithCells="1">
                  <from>
                    <xdr:col>6</xdr:col>
                    <xdr:colOff>0</xdr:colOff>
                    <xdr:row>918</xdr:row>
                    <xdr:rowOff>0</xdr:rowOff>
                  </from>
                  <to>
                    <xdr:col>10</xdr:col>
                    <xdr:colOff>0</xdr:colOff>
                    <xdr:row>919</xdr:row>
                    <xdr:rowOff>0</xdr:rowOff>
                  </to>
                </anchor>
              </controlPr>
            </control>
          </mc:Choice>
        </mc:AlternateContent>
        <mc:AlternateContent xmlns:mc="http://schemas.openxmlformats.org/markup-compatibility/2006">
          <mc:Choice Requires="x14">
            <control shapeId="1636" r:id="rId614" name="Button 612">
              <controlPr locked="0" defaultSize="0" print="0" autoFill="0" autoPict="0" macro="[1]!Sheet1.deleteRow">
                <anchor moveWithCells="1" sizeWithCells="1">
                  <from>
                    <xdr:col>6</xdr:col>
                    <xdr:colOff>0</xdr:colOff>
                    <xdr:row>919</xdr:row>
                    <xdr:rowOff>0</xdr:rowOff>
                  </from>
                  <to>
                    <xdr:col>10</xdr:col>
                    <xdr:colOff>0</xdr:colOff>
                    <xdr:row>920</xdr:row>
                    <xdr:rowOff>0</xdr:rowOff>
                  </to>
                </anchor>
              </controlPr>
            </control>
          </mc:Choice>
        </mc:AlternateContent>
        <mc:AlternateContent xmlns:mc="http://schemas.openxmlformats.org/markup-compatibility/2006">
          <mc:Choice Requires="x14">
            <control shapeId="1637" r:id="rId615" name="Button 613">
              <controlPr locked="0" defaultSize="0" print="0" autoFill="0" autoPict="0" macro="[1]!Sheet1.deleteRow">
                <anchor moveWithCells="1" sizeWithCells="1">
                  <from>
                    <xdr:col>6</xdr:col>
                    <xdr:colOff>0</xdr:colOff>
                    <xdr:row>920</xdr:row>
                    <xdr:rowOff>0</xdr:rowOff>
                  </from>
                  <to>
                    <xdr:col>10</xdr:col>
                    <xdr:colOff>0</xdr:colOff>
                    <xdr:row>921</xdr:row>
                    <xdr:rowOff>0</xdr:rowOff>
                  </to>
                </anchor>
              </controlPr>
            </control>
          </mc:Choice>
        </mc:AlternateContent>
        <mc:AlternateContent xmlns:mc="http://schemas.openxmlformats.org/markup-compatibility/2006">
          <mc:Choice Requires="x14">
            <control shapeId="1638" r:id="rId616" name="Button 614">
              <controlPr locked="0" defaultSize="0" print="0" autoFill="0" autoPict="0" macro="[1]!Sheet1.deleteRow">
                <anchor moveWithCells="1" sizeWithCells="1">
                  <from>
                    <xdr:col>6</xdr:col>
                    <xdr:colOff>0</xdr:colOff>
                    <xdr:row>921</xdr:row>
                    <xdr:rowOff>0</xdr:rowOff>
                  </from>
                  <to>
                    <xdr:col>10</xdr:col>
                    <xdr:colOff>0</xdr:colOff>
                    <xdr:row>922</xdr:row>
                    <xdr:rowOff>0</xdr:rowOff>
                  </to>
                </anchor>
              </controlPr>
            </control>
          </mc:Choice>
        </mc:AlternateContent>
        <mc:AlternateContent xmlns:mc="http://schemas.openxmlformats.org/markup-compatibility/2006">
          <mc:Choice Requires="x14">
            <control shapeId="1639" r:id="rId617" name="Button 615">
              <controlPr locked="0" defaultSize="0" print="0" autoFill="0" autoPict="0" macro="[1]!Sheet1.deleteRow">
                <anchor moveWithCells="1" sizeWithCells="1">
                  <from>
                    <xdr:col>6</xdr:col>
                    <xdr:colOff>0</xdr:colOff>
                    <xdr:row>922</xdr:row>
                    <xdr:rowOff>0</xdr:rowOff>
                  </from>
                  <to>
                    <xdr:col>10</xdr:col>
                    <xdr:colOff>0</xdr:colOff>
                    <xdr:row>923</xdr:row>
                    <xdr:rowOff>0</xdr:rowOff>
                  </to>
                </anchor>
              </controlPr>
            </control>
          </mc:Choice>
        </mc:AlternateContent>
        <mc:AlternateContent xmlns:mc="http://schemas.openxmlformats.org/markup-compatibility/2006">
          <mc:Choice Requires="x14">
            <control shapeId="1640" r:id="rId618" name="Button 616">
              <controlPr locked="0" defaultSize="0" print="0" autoFill="0" autoPict="0" macro="[1]!Sheet1.InsertNewTableRow">
                <anchor moveWithCells="1" sizeWithCells="1">
                  <from>
                    <xdr:col>6</xdr:col>
                    <xdr:colOff>0</xdr:colOff>
                    <xdr:row>960</xdr:row>
                    <xdr:rowOff>0</xdr:rowOff>
                  </from>
                  <to>
                    <xdr:col>10</xdr:col>
                    <xdr:colOff>0</xdr:colOff>
                    <xdr:row>961</xdr:row>
                    <xdr:rowOff>0</xdr:rowOff>
                  </to>
                </anchor>
              </controlPr>
            </control>
          </mc:Choice>
        </mc:AlternateContent>
        <mc:AlternateContent xmlns:mc="http://schemas.openxmlformats.org/markup-compatibility/2006">
          <mc:Choice Requires="x14">
            <control shapeId="1641" r:id="rId619" name="Button 617">
              <controlPr locked="0" defaultSize="0" print="0" autoFill="0" autoPict="0" macro="[1]!Sheet1.deleteProcedure">
                <anchor moveWithCells="1" sizeWithCells="1">
                  <from>
                    <xdr:col>6</xdr:col>
                    <xdr:colOff>0</xdr:colOff>
                    <xdr:row>953</xdr:row>
                    <xdr:rowOff>0</xdr:rowOff>
                  </from>
                  <to>
                    <xdr:col>10</xdr:col>
                    <xdr:colOff>0</xdr:colOff>
                    <xdr:row>954</xdr:row>
                    <xdr:rowOff>0</xdr:rowOff>
                  </to>
                </anchor>
              </controlPr>
            </control>
          </mc:Choice>
        </mc:AlternateContent>
        <mc:AlternateContent xmlns:mc="http://schemas.openxmlformats.org/markup-compatibility/2006">
          <mc:Choice Requires="x14">
            <control shapeId="1642" r:id="rId620" name="Button 618">
              <controlPr locked="0" defaultSize="0" print="0" autoFill="0" autoPict="0" macro="[1]!Sheet1.deleteRow">
                <anchor moveWithCells="1" sizeWithCells="1">
                  <from>
                    <xdr:col>6</xdr:col>
                    <xdr:colOff>0</xdr:colOff>
                    <xdr:row>923</xdr:row>
                    <xdr:rowOff>0</xdr:rowOff>
                  </from>
                  <to>
                    <xdr:col>10</xdr:col>
                    <xdr:colOff>0</xdr:colOff>
                    <xdr:row>924</xdr:row>
                    <xdr:rowOff>0</xdr:rowOff>
                  </to>
                </anchor>
              </controlPr>
            </control>
          </mc:Choice>
        </mc:AlternateContent>
        <mc:AlternateContent xmlns:mc="http://schemas.openxmlformats.org/markup-compatibility/2006">
          <mc:Choice Requires="x14">
            <control shapeId="1643" r:id="rId621" name="Button 619">
              <controlPr locked="0" defaultSize="0" print="0" autoFill="0" autoPict="0" macro="[1]!Sheet1.deleteRow">
                <anchor moveWithCells="1" sizeWithCells="1">
                  <from>
                    <xdr:col>6</xdr:col>
                    <xdr:colOff>0</xdr:colOff>
                    <xdr:row>924</xdr:row>
                    <xdr:rowOff>0</xdr:rowOff>
                  </from>
                  <to>
                    <xdr:col>10</xdr:col>
                    <xdr:colOff>0</xdr:colOff>
                    <xdr:row>925</xdr:row>
                    <xdr:rowOff>0</xdr:rowOff>
                  </to>
                </anchor>
              </controlPr>
            </control>
          </mc:Choice>
        </mc:AlternateContent>
        <mc:AlternateContent xmlns:mc="http://schemas.openxmlformats.org/markup-compatibility/2006">
          <mc:Choice Requires="x14">
            <control shapeId="1644" r:id="rId622" name="Button 620">
              <controlPr locked="0" defaultSize="0" print="0" autoFill="0" autoPict="0" macro="[1]!Sheet1.deleteRow">
                <anchor moveWithCells="1" sizeWithCells="1">
                  <from>
                    <xdr:col>6</xdr:col>
                    <xdr:colOff>0</xdr:colOff>
                    <xdr:row>925</xdr:row>
                    <xdr:rowOff>0</xdr:rowOff>
                  </from>
                  <to>
                    <xdr:col>10</xdr:col>
                    <xdr:colOff>0</xdr:colOff>
                    <xdr:row>926</xdr:row>
                    <xdr:rowOff>0</xdr:rowOff>
                  </to>
                </anchor>
              </controlPr>
            </control>
          </mc:Choice>
        </mc:AlternateContent>
        <mc:AlternateContent xmlns:mc="http://schemas.openxmlformats.org/markup-compatibility/2006">
          <mc:Choice Requires="x14">
            <control shapeId="1645" r:id="rId623" name="Button 621">
              <controlPr locked="0" defaultSize="0" print="0" autoFill="0" autoPict="0" macro="[1]!Sheet1.deleteRow">
                <anchor moveWithCells="1" sizeWithCells="1">
                  <from>
                    <xdr:col>6</xdr:col>
                    <xdr:colOff>0</xdr:colOff>
                    <xdr:row>926</xdr:row>
                    <xdr:rowOff>0</xdr:rowOff>
                  </from>
                  <to>
                    <xdr:col>10</xdr:col>
                    <xdr:colOff>0</xdr:colOff>
                    <xdr:row>927</xdr:row>
                    <xdr:rowOff>0</xdr:rowOff>
                  </to>
                </anchor>
              </controlPr>
            </control>
          </mc:Choice>
        </mc:AlternateContent>
        <mc:AlternateContent xmlns:mc="http://schemas.openxmlformats.org/markup-compatibility/2006">
          <mc:Choice Requires="x14">
            <control shapeId="1646" r:id="rId624" name="Button 622">
              <controlPr locked="0" defaultSize="0" print="0" autoFill="0" autoPict="0" macro="[1]!Sheet1.deleteRow">
                <anchor moveWithCells="1" sizeWithCells="1">
                  <from>
                    <xdr:col>6</xdr:col>
                    <xdr:colOff>0</xdr:colOff>
                    <xdr:row>927</xdr:row>
                    <xdr:rowOff>0</xdr:rowOff>
                  </from>
                  <to>
                    <xdr:col>10</xdr:col>
                    <xdr:colOff>0</xdr:colOff>
                    <xdr:row>928</xdr:row>
                    <xdr:rowOff>0</xdr:rowOff>
                  </to>
                </anchor>
              </controlPr>
            </control>
          </mc:Choice>
        </mc:AlternateContent>
        <mc:AlternateContent xmlns:mc="http://schemas.openxmlformats.org/markup-compatibility/2006">
          <mc:Choice Requires="x14">
            <control shapeId="1647" r:id="rId625" name="Button 623">
              <controlPr locked="0" defaultSize="0" print="0" autoFill="0" autoPict="0" macro="[1]!Sheet1.deleteRow">
                <anchor moveWithCells="1" sizeWithCells="1">
                  <from>
                    <xdr:col>6</xdr:col>
                    <xdr:colOff>0</xdr:colOff>
                    <xdr:row>928</xdr:row>
                    <xdr:rowOff>0</xdr:rowOff>
                  </from>
                  <to>
                    <xdr:col>10</xdr:col>
                    <xdr:colOff>0</xdr:colOff>
                    <xdr:row>929</xdr:row>
                    <xdr:rowOff>0</xdr:rowOff>
                  </to>
                </anchor>
              </controlPr>
            </control>
          </mc:Choice>
        </mc:AlternateContent>
        <mc:AlternateContent xmlns:mc="http://schemas.openxmlformats.org/markup-compatibility/2006">
          <mc:Choice Requires="x14">
            <control shapeId="1648" r:id="rId626" name="Button 624">
              <controlPr locked="0" defaultSize="0" print="0" autoFill="0" autoPict="0" macro="[1]!Sheet1.deleteRow">
                <anchor moveWithCells="1" sizeWithCells="1">
                  <from>
                    <xdr:col>6</xdr:col>
                    <xdr:colOff>0</xdr:colOff>
                    <xdr:row>929</xdr:row>
                    <xdr:rowOff>0</xdr:rowOff>
                  </from>
                  <to>
                    <xdr:col>10</xdr:col>
                    <xdr:colOff>0</xdr:colOff>
                    <xdr:row>930</xdr:row>
                    <xdr:rowOff>0</xdr:rowOff>
                  </to>
                </anchor>
              </controlPr>
            </control>
          </mc:Choice>
        </mc:AlternateContent>
        <mc:AlternateContent xmlns:mc="http://schemas.openxmlformats.org/markup-compatibility/2006">
          <mc:Choice Requires="x14">
            <control shapeId="1649" r:id="rId627" name="Button 625">
              <controlPr locked="0" defaultSize="0" print="0" autoFill="0" autoPict="0" macro="[1]!Sheet1.deleteRow">
                <anchor moveWithCells="1" sizeWithCells="1">
                  <from>
                    <xdr:col>6</xdr:col>
                    <xdr:colOff>0</xdr:colOff>
                    <xdr:row>930</xdr:row>
                    <xdr:rowOff>0</xdr:rowOff>
                  </from>
                  <to>
                    <xdr:col>10</xdr:col>
                    <xdr:colOff>0</xdr:colOff>
                    <xdr:row>931</xdr:row>
                    <xdr:rowOff>0</xdr:rowOff>
                  </to>
                </anchor>
              </controlPr>
            </control>
          </mc:Choice>
        </mc:AlternateContent>
        <mc:AlternateContent xmlns:mc="http://schemas.openxmlformats.org/markup-compatibility/2006">
          <mc:Choice Requires="x14">
            <control shapeId="1650" r:id="rId628" name="Button 626">
              <controlPr locked="0" defaultSize="0" print="0" autoFill="0" autoPict="0" macro="[1]!Sheet1.deleteRow">
                <anchor moveWithCells="1" sizeWithCells="1">
                  <from>
                    <xdr:col>6</xdr:col>
                    <xdr:colOff>0</xdr:colOff>
                    <xdr:row>931</xdr:row>
                    <xdr:rowOff>0</xdr:rowOff>
                  </from>
                  <to>
                    <xdr:col>10</xdr:col>
                    <xdr:colOff>0</xdr:colOff>
                    <xdr:row>932</xdr:row>
                    <xdr:rowOff>0</xdr:rowOff>
                  </to>
                </anchor>
              </controlPr>
            </control>
          </mc:Choice>
        </mc:AlternateContent>
        <mc:AlternateContent xmlns:mc="http://schemas.openxmlformats.org/markup-compatibility/2006">
          <mc:Choice Requires="x14">
            <control shapeId="1651" r:id="rId629" name="Button 627">
              <controlPr locked="0" defaultSize="0" print="0" autoFill="0" autoPict="0" macro="[1]!Sheet1.deleteRow">
                <anchor moveWithCells="1" sizeWithCells="1">
                  <from>
                    <xdr:col>6</xdr:col>
                    <xdr:colOff>0</xdr:colOff>
                    <xdr:row>932</xdr:row>
                    <xdr:rowOff>0</xdr:rowOff>
                  </from>
                  <to>
                    <xdr:col>10</xdr:col>
                    <xdr:colOff>0</xdr:colOff>
                    <xdr:row>933</xdr:row>
                    <xdr:rowOff>0</xdr:rowOff>
                  </to>
                </anchor>
              </controlPr>
            </control>
          </mc:Choice>
        </mc:AlternateContent>
        <mc:AlternateContent xmlns:mc="http://schemas.openxmlformats.org/markup-compatibility/2006">
          <mc:Choice Requires="x14">
            <control shapeId="1652" r:id="rId630" name="Button 628">
              <controlPr locked="0" defaultSize="0" print="0" autoFill="0" autoPict="0" macro="[1]!Sheet1.deleteRow">
                <anchor moveWithCells="1" sizeWithCells="1">
                  <from>
                    <xdr:col>6</xdr:col>
                    <xdr:colOff>0</xdr:colOff>
                    <xdr:row>933</xdr:row>
                    <xdr:rowOff>0</xdr:rowOff>
                  </from>
                  <to>
                    <xdr:col>10</xdr:col>
                    <xdr:colOff>0</xdr:colOff>
                    <xdr:row>934</xdr:row>
                    <xdr:rowOff>0</xdr:rowOff>
                  </to>
                </anchor>
              </controlPr>
            </control>
          </mc:Choice>
        </mc:AlternateContent>
        <mc:AlternateContent xmlns:mc="http://schemas.openxmlformats.org/markup-compatibility/2006">
          <mc:Choice Requires="x14">
            <control shapeId="1653" r:id="rId631" name="Button 629">
              <controlPr locked="0" defaultSize="0" print="0" autoFill="0" autoPict="0" macro="[1]!Sheet1.deleteRow">
                <anchor moveWithCells="1" sizeWithCells="1">
                  <from>
                    <xdr:col>6</xdr:col>
                    <xdr:colOff>0</xdr:colOff>
                    <xdr:row>934</xdr:row>
                    <xdr:rowOff>0</xdr:rowOff>
                  </from>
                  <to>
                    <xdr:col>10</xdr:col>
                    <xdr:colOff>0</xdr:colOff>
                    <xdr:row>935</xdr:row>
                    <xdr:rowOff>0</xdr:rowOff>
                  </to>
                </anchor>
              </controlPr>
            </control>
          </mc:Choice>
        </mc:AlternateContent>
        <mc:AlternateContent xmlns:mc="http://schemas.openxmlformats.org/markup-compatibility/2006">
          <mc:Choice Requires="x14">
            <control shapeId="1654" r:id="rId632" name="Button 630">
              <controlPr locked="0" defaultSize="0" print="0" autoFill="0" autoPict="0" macro="[1]!Sheet1.deleteRow">
                <anchor moveWithCells="1" sizeWithCells="1">
                  <from>
                    <xdr:col>6</xdr:col>
                    <xdr:colOff>0</xdr:colOff>
                    <xdr:row>935</xdr:row>
                    <xdr:rowOff>0</xdr:rowOff>
                  </from>
                  <to>
                    <xdr:col>10</xdr:col>
                    <xdr:colOff>0</xdr:colOff>
                    <xdr:row>936</xdr:row>
                    <xdr:rowOff>0</xdr:rowOff>
                  </to>
                </anchor>
              </controlPr>
            </control>
          </mc:Choice>
        </mc:AlternateContent>
        <mc:AlternateContent xmlns:mc="http://schemas.openxmlformats.org/markup-compatibility/2006">
          <mc:Choice Requires="x14">
            <control shapeId="1655" r:id="rId633" name="Button 631">
              <controlPr locked="0" defaultSize="0" print="0" autoFill="0" autoPict="0" macro="[1]!Sheet1.deleteRow">
                <anchor moveWithCells="1" sizeWithCells="1">
                  <from>
                    <xdr:col>6</xdr:col>
                    <xdr:colOff>0</xdr:colOff>
                    <xdr:row>936</xdr:row>
                    <xdr:rowOff>0</xdr:rowOff>
                  </from>
                  <to>
                    <xdr:col>10</xdr:col>
                    <xdr:colOff>0</xdr:colOff>
                    <xdr:row>937</xdr:row>
                    <xdr:rowOff>0</xdr:rowOff>
                  </to>
                </anchor>
              </controlPr>
            </control>
          </mc:Choice>
        </mc:AlternateContent>
        <mc:AlternateContent xmlns:mc="http://schemas.openxmlformats.org/markup-compatibility/2006">
          <mc:Choice Requires="x14">
            <control shapeId="1656" r:id="rId634" name="Button 632">
              <controlPr locked="0" defaultSize="0" print="0" autoFill="0" autoPict="0" macro="[1]!Sheet1.deleteRow">
                <anchor moveWithCells="1" sizeWithCells="1">
                  <from>
                    <xdr:col>6</xdr:col>
                    <xdr:colOff>0</xdr:colOff>
                    <xdr:row>937</xdr:row>
                    <xdr:rowOff>0</xdr:rowOff>
                  </from>
                  <to>
                    <xdr:col>10</xdr:col>
                    <xdr:colOff>0</xdr:colOff>
                    <xdr:row>938</xdr:row>
                    <xdr:rowOff>0</xdr:rowOff>
                  </to>
                </anchor>
              </controlPr>
            </control>
          </mc:Choice>
        </mc:AlternateContent>
        <mc:AlternateContent xmlns:mc="http://schemas.openxmlformats.org/markup-compatibility/2006">
          <mc:Choice Requires="x14">
            <control shapeId="1657" r:id="rId635" name="Button 633">
              <controlPr locked="0" defaultSize="0" print="0" autoFill="0" autoPict="0" macro="[1]!Sheet1.deleteRow">
                <anchor moveWithCells="1" sizeWithCells="1">
                  <from>
                    <xdr:col>6</xdr:col>
                    <xdr:colOff>0</xdr:colOff>
                    <xdr:row>938</xdr:row>
                    <xdr:rowOff>0</xdr:rowOff>
                  </from>
                  <to>
                    <xdr:col>10</xdr:col>
                    <xdr:colOff>0</xdr:colOff>
                    <xdr:row>939</xdr:row>
                    <xdr:rowOff>0</xdr:rowOff>
                  </to>
                </anchor>
              </controlPr>
            </control>
          </mc:Choice>
        </mc:AlternateContent>
        <mc:AlternateContent xmlns:mc="http://schemas.openxmlformats.org/markup-compatibility/2006">
          <mc:Choice Requires="x14">
            <control shapeId="1658" r:id="rId636" name="Button 634">
              <controlPr locked="0" defaultSize="0" print="0" autoFill="0" autoPict="0" macro="[1]!Sheet1.deleteRow">
                <anchor moveWithCells="1" sizeWithCells="1">
                  <from>
                    <xdr:col>6</xdr:col>
                    <xdr:colOff>0</xdr:colOff>
                    <xdr:row>939</xdr:row>
                    <xdr:rowOff>0</xdr:rowOff>
                  </from>
                  <to>
                    <xdr:col>10</xdr:col>
                    <xdr:colOff>0</xdr:colOff>
                    <xdr:row>940</xdr:row>
                    <xdr:rowOff>0</xdr:rowOff>
                  </to>
                </anchor>
              </controlPr>
            </control>
          </mc:Choice>
        </mc:AlternateContent>
        <mc:AlternateContent xmlns:mc="http://schemas.openxmlformats.org/markup-compatibility/2006">
          <mc:Choice Requires="x14">
            <control shapeId="1659" r:id="rId637" name="Button 635">
              <controlPr locked="0" defaultSize="0" print="0" autoFill="0" autoPict="0" macro="[1]!Sheet1.deleteRow">
                <anchor moveWithCells="1" sizeWithCells="1">
                  <from>
                    <xdr:col>6</xdr:col>
                    <xdr:colOff>0</xdr:colOff>
                    <xdr:row>940</xdr:row>
                    <xdr:rowOff>0</xdr:rowOff>
                  </from>
                  <to>
                    <xdr:col>10</xdr:col>
                    <xdr:colOff>0</xdr:colOff>
                    <xdr:row>941</xdr:row>
                    <xdr:rowOff>0</xdr:rowOff>
                  </to>
                </anchor>
              </controlPr>
            </control>
          </mc:Choice>
        </mc:AlternateContent>
        <mc:AlternateContent xmlns:mc="http://schemas.openxmlformats.org/markup-compatibility/2006">
          <mc:Choice Requires="x14">
            <control shapeId="1660" r:id="rId638" name="Button 636">
              <controlPr locked="0" defaultSize="0" print="0" autoFill="0" autoPict="0" macro="[1]!Sheet1.deleteRow">
                <anchor moveWithCells="1" sizeWithCells="1">
                  <from>
                    <xdr:col>6</xdr:col>
                    <xdr:colOff>0</xdr:colOff>
                    <xdr:row>941</xdr:row>
                    <xdr:rowOff>0</xdr:rowOff>
                  </from>
                  <to>
                    <xdr:col>10</xdr:col>
                    <xdr:colOff>0</xdr:colOff>
                    <xdr:row>942</xdr:row>
                    <xdr:rowOff>0</xdr:rowOff>
                  </to>
                </anchor>
              </controlPr>
            </control>
          </mc:Choice>
        </mc:AlternateContent>
        <mc:AlternateContent xmlns:mc="http://schemas.openxmlformats.org/markup-compatibility/2006">
          <mc:Choice Requires="x14">
            <control shapeId="1661" r:id="rId639" name="Button 637">
              <controlPr locked="0" defaultSize="0" print="0" autoFill="0" autoPict="0" macro="[1]!Sheet1.deleteRow">
                <anchor moveWithCells="1" sizeWithCells="1">
                  <from>
                    <xdr:col>6</xdr:col>
                    <xdr:colOff>0</xdr:colOff>
                    <xdr:row>942</xdr:row>
                    <xdr:rowOff>0</xdr:rowOff>
                  </from>
                  <to>
                    <xdr:col>10</xdr:col>
                    <xdr:colOff>0</xdr:colOff>
                    <xdr:row>943</xdr:row>
                    <xdr:rowOff>0</xdr:rowOff>
                  </to>
                </anchor>
              </controlPr>
            </control>
          </mc:Choice>
        </mc:AlternateContent>
        <mc:AlternateContent xmlns:mc="http://schemas.openxmlformats.org/markup-compatibility/2006">
          <mc:Choice Requires="x14">
            <control shapeId="1662" r:id="rId640" name="Button 638">
              <controlPr locked="0" defaultSize="0" print="0" autoFill="0" autoPict="0" macro="[1]!Sheet1.deleteRow">
                <anchor moveWithCells="1" sizeWithCells="1">
                  <from>
                    <xdr:col>6</xdr:col>
                    <xdr:colOff>0</xdr:colOff>
                    <xdr:row>943</xdr:row>
                    <xdr:rowOff>0</xdr:rowOff>
                  </from>
                  <to>
                    <xdr:col>10</xdr:col>
                    <xdr:colOff>0</xdr:colOff>
                    <xdr:row>944</xdr:row>
                    <xdr:rowOff>0</xdr:rowOff>
                  </to>
                </anchor>
              </controlPr>
            </control>
          </mc:Choice>
        </mc:AlternateContent>
        <mc:AlternateContent xmlns:mc="http://schemas.openxmlformats.org/markup-compatibility/2006">
          <mc:Choice Requires="x14">
            <control shapeId="1663" r:id="rId641" name="Button 639">
              <controlPr locked="0" defaultSize="0" print="0" autoFill="0" autoPict="0" macro="[1]!Sheet1.deleteRow">
                <anchor moveWithCells="1" sizeWithCells="1">
                  <from>
                    <xdr:col>6</xdr:col>
                    <xdr:colOff>0</xdr:colOff>
                    <xdr:row>944</xdr:row>
                    <xdr:rowOff>0</xdr:rowOff>
                  </from>
                  <to>
                    <xdr:col>10</xdr:col>
                    <xdr:colOff>0</xdr:colOff>
                    <xdr:row>945</xdr:row>
                    <xdr:rowOff>0</xdr:rowOff>
                  </to>
                </anchor>
              </controlPr>
            </control>
          </mc:Choice>
        </mc:AlternateContent>
        <mc:AlternateContent xmlns:mc="http://schemas.openxmlformats.org/markup-compatibility/2006">
          <mc:Choice Requires="x14">
            <control shapeId="1664" r:id="rId642" name="Button 640">
              <controlPr locked="0" defaultSize="0" print="0" autoFill="0" autoPict="0" macro="[1]!Sheet1.deleteRow">
                <anchor moveWithCells="1" sizeWithCells="1">
                  <from>
                    <xdr:col>6</xdr:col>
                    <xdr:colOff>0</xdr:colOff>
                    <xdr:row>945</xdr:row>
                    <xdr:rowOff>0</xdr:rowOff>
                  </from>
                  <to>
                    <xdr:col>10</xdr:col>
                    <xdr:colOff>0</xdr:colOff>
                    <xdr:row>946</xdr:row>
                    <xdr:rowOff>0</xdr:rowOff>
                  </to>
                </anchor>
              </controlPr>
            </control>
          </mc:Choice>
        </mc:AlternateContent>
        <mc:AlternateContent xmlns:mc="http://schemas.openxmlformats.org/markup-compatibility/2006">
          <mc:Choice Requires="x14">
            <control shapeId="1665" r:id="rId643" name="Button 641">
              <controlPr locked="0" defaultSize="0" print="0" autoFill="0" autoPict="0" macro="[1]!Sheet1.deleteRow">
                <anchor moveWithCells="1" sizeWithCells="1">
                  <from>
                    <xdr:col>6</xdr:col>
                    <xdr:colOff>0</xdr:colOff>
                    <xdr:row>946</xdr:row>
                    <xdr:rowOff>0</xdr:rowOff>
                  </from>
                  <to>
                    <xdr:col>10</xdr:col>
                    <xdr:colOff>0</xdr:colOff>
                    <xdr:row>947</xdr:row>
                    <xdr:rowOff>0</xdr:rowOff>
                  </to>
                </anchor>
              </controlPr>
            </control>
          </mc:Choice>
        </mc:AlternateContent>
        <mc:AlternateContent xmlns:mc="http://schemas.openxmlformats.org/markup-compatibility/2006">
          <mc:Choice Requires="x14">
            <control shapeId="1666" r:id="rId644" name="Button 642">
              <controlPr locked="0" defaultSize="0" print="0" autoFill="0" autoPict="0" macro="[1]!Sheet1.deleteRow">
                <anchor moveWithCells="1" sizeWithCells="1">
                  <from>
                    <xdr:col>6</xdr:col>
                    <xdr:colOff>0</xdr:colOff>
                    <xdr:row>947</xdr:row>
                    <xdr:rowOff>0</xdr:rowOff>
                  </from>
                  <to>
                    <xdr:col>10</xdr:col>
                    <xdr:colOff>0</xdr:colOff>
                    <xdr:row>948</xdr:row>
                    <xdr:rowOff>0</xdr:rowOff>
                  </to>
                </anchor>
              </controlPr>
            </control>
          </mc:Choice>
        </mc:AlternateContent>
        <mc:AlternateContent xmlns:mc="http://schemas.openxmlformats.org/markup-compatibility/2006">
          <mc:Choice Requires="x14">
            <control shapeId="1667" r:id="rId645" name="Button 643">
              <controlPr locked="0" defaultSize="0" print="0" autoFill="0" autoPict="0" macro="[1]!Sheet1.deleteRow">
                <anchor moveWithCells="1" sizeWithCells="1">
                  <from>
                    <xdr:col>6</xdr:col>
                    <xdr:colOff>0</xdr:colOff>
                    <xdr:row>948</xdr:row>
                    <xdr:rowOff>0</xdr:rowOff>
                  </from>
                  <to>
                    <xdr:col>10</xdr:col>
                    <xdr:colOff>0</xdr:colOff>
                    <xdr:row>949</xdr:row>
                    <xdr:rowOff>0</xdr:rowOff>
                  </to>
                </anchor>
              </controlPr>
            </control>
          </mc:Choice>
        </mc:AlternateContent>
        <mc:AlternateContent xmlns:mc="http://schemas.openxmlformats.org/markup-compatibility/2006">
          <mc:Choice Requires="x14">
            <control shapeId="1668" r:id="rId646" name="Button 644">
              <controlPr locked="0" defaultSize="0" print="0" autoFill="0" autoPict="0" macro="[1]!Sheet1.deleteRow">
                <anchor moveWithCells="1" sizeWithCells="1">
                  <from>
                    <xdr:col>6</xdr:col>
                    <xdr:colOff>0</xdr:colOff>
                    <xdr:row>949</xdr:row>
                    <xdr:rowOff>0</xdr:rowOff>
                  </from>
                  <to>
                    <xdr:col>10</xdr:col>
                    <xdr:colOff>0</xdr:colOff>
                    <xdr:row>950</xdr:row>
                    <xdr:rowOff>0</xdr:rowOff>
                  </to>
                </anchor>
              </controlPr>
            </control>
          </mc:Choice>
        </mc:AlternateContent>
        <mc:AlternateContent xmlns:mc="http://schemas.openxmlformats.org/markup-compatibility/2006">
          <mc:Choice Requires="x14">
            <control shapeId="1669" r:id="rId647" name="Button 645">
              <controlPr locked="0" defaultSize="0" print="0" autoFill="0" autoPict="0" macro="[1]!Sheet1.deleteRow">
                <anchor moveWithCells="1" sizeWithCells="1">
                  <from>
                    <xdr:col>6</xdr:col>
                    <xdr:colOff>0</xdr:colOff>
                    <xdr:row>950</xdr:row>
                    <xdr:rowOff>0</xdr:rowOff>
                  </from>
                  <to>
                    <xdr:col>10</xdr:col>
                    <xdr:colOff>0</xdr:colOff>
                    <xdr:row>951</xdr:row>
                    <xdr:rowOff>0</xdr:rowOff>
                  </to>
                </anchor>
              </controlPr>
            </control>
          </mc:Choice>
        </mc:AlternateContent>
        <mc:AlternateContent xmlns:mc="http://schemas.openxmlformats.org/markup-compatibility/2006">
          <mc:Choice Requires="x14">
            <control shapeId="1670" r:id="rId648" name="Button 646">
              <controlPr locked="0" defaultSize="0" print="0" autoFill="0" autoPict="0" macro="[1]!Sheet1.deleteRow">
                <anchor moveWithCells="1" sizeWithCells="1">
                  <from>
                    <xdr:col>6</xdr:col>
                    <xdr:colOff>0</xdr:colOff>
                    <xdr:row>961</xdr:row>
                    <xdr:rowOff>0</xdr:rowOff>
                  </from>
                  <to>
                    <xdr:col>10</xdr:col>
                    <xdr:colOff>0</xdr:colOff>
                    <xdr:row>962</xdr:row>
                    <xdr:rowOff>0</xdr:rowOff>
                  </to>
                </anchor>
              </controlPr>
            </control>
          </mc:Choice>
        </mc:AlternateContent>
        <mc:AlternateContent xmlns:mc="http://schemas.openxmlformats.org/markup-compatibility/2006">
          <mc:Choice Requires="x14">
            <control shapeId="1671" r:id="rId649" name="Button 647">
              <controlPr locked="0" defaultSize="0" print="0" autoFill="0" autoPict="0" macro="[1]!Sheet1.deleteRow">
                <anchor moveWithCells="1" sizeWithCells="1">
                  <from>
                    <xdr:col>6</xdr:col>
                    <xdr:colOff>0</xdr:colOff>
                    <xdr:row>962</xdr:row>
                    <xdr:rowOff>0</xdr:rowOff>
                  </from>
                  <to>
                    <xdr:col>10</xdr:col>
                    <xdr:colOff>0</xdr:colOff>
                    <xdr:row>963</xdr:row>
                    <xdr:rowOff>0</xdr:rowOff>
                  </to>
                </anchor>
              </controlPr>
            </control>
          </mc:Choice>
        </mc:AlternateContent>
        <mc:AlternateContent xmlns:mc="http://schemas.openxmlformats.org/markup-compatibility/2006">
          <mc:Choice Requires="x14">
            <control shapeId="1672" r:id="rId650" name="Button 648">
              <controlPr locked="0" defaultSize="0" print="0" autoFill="0" autoPict="0" macro="[1]!Sheet1.deleteRow">
                <anchor moveWithCells="1" sizeWithCells="1">
                  <from>
                    <xdr:col>6</xdr:col>
                    <xdr:colOff>0</xdr:colOff>
                    <xdr:row>963</xdr:row>
                    <xdr:rowOff>0</xdr:rowOff>
                  </from>
                  <to>
                    <xdr:col>10</xdr:col>
                    <xdr:colOff>0</xdr:colOff>
                    <xdr:row>964</xdr:row>
                    <xdr:rowOff>0</xdr:rowOff>
                  </to>
                </anchor>
              </controlPr>
            </control>
          </mc:Choice>
        </mc:AlternateContent>
        <mc:AlternateContent xmlns:mc="http://schemas.openxmlformats.org/markup-compatibility/2006">
          <mc:Choice Requires="x14">
            <control shapeId="1673" r:id="rId651" name="Button 649">
              <controlPr locked="0" defaultSize="0" print="0" autoFill="0" autoPict="0" macro="[1]!Sheet1.deleteRow">
                <anchor moveWithCells="1" sizeWithCells="1">
                  <from>
                    <xdr:col>6</xdr:col>
                    <xdr:colOff>0</xdr:colOff>
                    <xdr:row>964</xdr:row>
                    <xdr:rowOff>0</xdr:rowOff>
                  </from>
                  <to>
                    <xdr:col>10</xdr:col>
                    <xdr:colOff>0</xdr:colOff>
                    <xdr:row>965</xdr:row>
                    <xdr:rowOff>0</xdr:rowOff>
                  </to>
                </anchor>
              </controlPr>
            </control>
          </mc:Choice>
        </mc:AlternateContent>
        <mc:AlternateContent xmlns:mc="http://schemas.openxmlformats.org/markup-compatibility/2006">
          <mc:Choice Requires="x14">
            <control shapeId="1674" r:id="rId652" name="Button 650">
              <controlPr locked="0" defaultSize="0" print="0" autoFill="0" autoPict="0" macro="[1]!Sheet1.deleteRow">
                <anchor moveWithCells="1" sizeWithCells="1">
                  <from>
                    <xdr:col>6</xdr:col>
                    <xdr:colOff>0</xdr:colOff>
                    <xdr:row>965</xdr:row>
                    <xdr:rowOff>0</xdr:rowOff>
                  </from>
                  <to>
                    <xdr:col>10</xdr:col>
                    <xdr:colOff>0</xdr:colOff>
                    <xdr:row>966</xdr:row>
                    <xdr:rowOff>0</xdr:rowOff>
                  </to>
                </anchor>
              </controlPr>
            </control>
          </mc:Choice>
        </mc:AlternateContent>
        <mc:AlternateContent xmlns:mc="http://schemas.openxmlformats.org/markup-compatibility/2006">
          <mc:Choice Requires="x14">
            <control shapeId="1675" r:id="rId653" name="Button 651">
              <controlPr locked="0" defaultSize="0" print="0" autoFill="0" autoPict="0" macro="[1]!Sheet1.deleteRow">
                <anchor moveWithCells="1" sizeWithCells="1">
                  <from>
                    <xdr:col>6</xdr:col>
                    <xdr:colOff>0</xdr:colOff>
                    <xdr:row>966</xdr:row>
                    <xdr:rowOff>0</xdr:rowOff>
                  </from>
                  <to>
                    <xdr:col>10</xdr:col>
                    <xdr:colOff>0</xdr:colOff>
                    <xdr:row>967</xdr:row>
                    <xdr:rowOff>0</xdr:rowOff>
                  </to>
                </anchor>
              </controlPr>
            </control>
          </mc:Choice>
        </mc:AlternateContent>
        <mc:AlternateContent xmlns:mc="http://schemas.openxmlformats.org/markup-compatibility/2006">
          <mc:Choice Requires="x14">
            <control shapeId="1676" r:id="rId654" name="Button 652">
              <controlPr locked="0" defaultSize="0" print="0" autoFill="0" autoPict="0" macro="[1]!Sheet1.deleteRow">
                <anchor moveWithCells="1" sizeWithCells="1">
                  <from>
                    <xdr:col>6</xdr:col>
                    <xdr:colOff>0</xdr:colOff>
                    <xdr:row>967</xdr:row>
                    <xdr:rowOff>0</xdr:rowOff>
                  </from>
                  <to>
                    <xdr:col>10</xdr:col>
                    <xdr:colOff>0</xdr:colOff>
                    <xdr:row>968</xdr:row>
                    <xdr:rowOff>0</xdr:rowOff>
                  </to>
                </anchor>
              </controlPr>
            </control>
          </mc:Choice>
        </mc:AlternateContent>
        <mc:AlternateContent xmlns:mc="http://schemas.openxmlformats.org/markup-compatibility/2006">
          <mc:Choice Requires="x14">
            <control shapeId="1677" r:id="rId655" name="Button 653">
              <controlPr locked="0" defaultSize="0" print="0" autoFill="0" autoPict="0" macro="[1]!Sheet1.InsertNewTableRow">
                <anchor moveWithCells="1" sizeWithCells="1">
                  <from>
                    <xdr:col>6</xdr:col>
                    <xdr:colOff>0</xdr:colOff>
                    <xdr:row>977</xdr:row>
                    <xdr:rowOff>0</xdr:rowOff>
                  </from>
                  <to>
                    <xdr:col>10</xdr:col>
                    <xdr:colOff>0</xdr:colOff>
                    <xdr:row>978</xdr:row>
                    <xdr:rowOff>0</xdr:rowOff>
                  </to>
                </anchor>
              </controlPr>
            </control>
          </mc:Choice>
        </mc:AlternateContent>
        <mc:AlternateContent xmlns:mc="http://schemas.openxmlformats.org/markup-compatibility/2006">
          <mc:Choice Requires="x14">
            <control shapeId="1678" r:id="rId656" name="Button 654">
              <controlPr locked="0" defaultSize="0" print="0" autoFill="0" autoPict="0" macro="[1]!Sheet1.deleteProcedure">
                <anchor moveWithCells="1" sizeWithCells="1">
                  <from>
                    <xdr:col>6</xdr:col>
                    <xdr:colOff>0</xdr:colOff>
                    <xdr:row>970</xdr:row>
                    <xdr:rowOff>0</xdr:rowOff>
                  </from>
                  <to>
                    <xdr:col>10</xdr:col>
                    <xdr:colOff>0</xdr:colOff>
                    <xdr:row>971</xdr:row>
                    <xdr:rowOff>0</xdr:rowOff>
                  </to>
                </anchor>
              </controlPr>
            </control>
          </mc:Choice>
        </mc:AlternateContent>
        <mc:AlternateContent xmlns:mc="http://schemas.openxmlformats.org/markup-compatibility/2006">
          <mc:Choice Requires="x14">
            <control shapeId="1679" r:id="rId657" name="Button 655">
              <controlPr locked="0" defaultSize="0" print="0" autoFill="0" autoPict="0" macro="[1]!Sheet1.deleteRow">
                <anchor moveWithCells="1" sizeWithCells="1">
                  <from>
                    <xdr:col>6</xdr:col>
                    <xdr:colOff>0</xdr:colOff>
                    <xdr:row>978</xdr:row>
                    <xdr:rowOff>0</xdr:rowOff>
                  </from>
                  <to>
                    <xdr:col>10</xdr:col>
                    <xdr:colOff>0</xdr:colOff>
                    <xdr:row>979</xdr:row>
                    <xdr:rowOff>0</xdr:rowOff>
                  </to>
                </anchor>
              </controlPr>
            </control>
          </mc:Choice>
        </mc:AlternateContent>
        <mc:AlternateContent xmlns:mc="http://schemas.openxmlformats.org/markup-compatibility/2006">
          <mc:Choice Requires="x14">
            <control shapeId="1680" r:id="rId658" name="Button 656">
              <controlPr locked="0" defaultSize="0" print="0" autoFill="0" autoPict="0" macro="[1]!Sheet1.deleteRow">
                <anchor moveWithCells="1" sizeWithCells="1">
                  <from>
                    <xdr:col>6</xdr:col>
                    <xdr:colOff>0</xdr:colOff>
                    <xdr:row>979</xdr:row>
                    <xdr:rowOff>0</xdr:rowOff>
                  </from>
                  <to>
                    <xdr:col>10</xdr:col>
                    <xdr:colOff>0</xdr:colOff>
                    <xdr:row>980</xdr:row>
                    <xdr:rowOff>0</xdr:rowOff>
                  </to>
                </anchor>
              </controlPr>
            </control>
          </mc:Choice>
        </mc:AlternateContent>
        <mc:AlternateContent xmlns:mc="http://schemas.openxmlformats.org/markup-compatibility/2006">
          <mc:Choice Requires="x14">
            <control shapeId="1681" r:id="rId659" name="Button 657">
              <controlPr locked="0" defaultSize="0" print="0" autoFill="0" autoPict="0" macro="[1]!Sheet1.deleteRow">
                <anchor moveWithCells="1" sizeWithCells="1">
                  <from>
                    <xdr:col>6</xdr:col>
                    <xdr:colOff>0</xdr:colOff>
                    <xdr:row>980</xdr:row>
                    <xdr:rowOff>0</xdr:rowOff>
                  </from>
                  <to>
                    <xdr:col>10</xdr:col>
                    <xdr:colOff>0</xdr:colOff>
                    <xdr:row>981</xdr:row>
                    <xdr:rowOff>0</xdr:rowOff>
                  </to>
                </anchor>
              </controlPr>
            </control>
          </mc:Choice>
        </mc:AlternateContent>
        <mc:AlternateContent xmlns:mc="http://schemas.openxmlformats.org/markup-compatibility/2006">
          <mc:Choice Requires="x14">
            <control shapeId="1682" r:id="rId660" name="Button 658">
              <controlPr locked="0" defaultSize="0" print="0" autoFill="0" autoPict="0" macro="[1]!Sheet1.deleteRow">
                <anchor moveWithCells="1" sizeWithCells="1">
                  <from>
                    <xdr:col>6</xdr:col>
                    <xdr:colOff>0</xdr:colOff>
                    <xdr:row>981</xdr:row>
                    <xdr:rowOff>0</xdr:rowOff>
                  </from>
                  <to>
                    <xdr:col>10</xdr:col>
                    <xdr:colOff>0</xdr:colOff>
                    <xdr:row>982</xdr:row>
                    <xdr:rowOff>0</xdr:rowOff>
                  </to>
                </anchor>
              </controlPr>
            </control>
          </mc:Choice>
        </mc:AlternateContent>
        <mc:AlternateContent xmlns:mc="http://schemas.openxmlformats.org/markup-compatibility/2006">
          <mc:Choice Requires="x14">
            <control shapeId="1683" r:id="rId661" name="Button 659">
              <controlPr locked="0" defaultSize="0" print="0" autoFill="0" autoPict="0" macro="[1]!Sheet1.deleteRow">
                <anchor moveWithCells="1" sizeWithCells="1">
                  <from>
                    <xdr:col>6</xdr:col>
                    <xdr:colOff>0</xdr:colOff>
                    <xdr:row>982</xdr:row>
                    <xdr:rowOff>0</xdr:rowOff>
                  </from>
                  <to>
                    <xdr:col>10</xdr:col>
                    <xdr:colOff>0</xdr:colOff>
                    <xdr:row>983</xdr:row>
                    <xdr:rowOff>0</xdr:rowOff>
                  </to>
                </anchor>
              </controlPr>
            </control>
          </mc:Choice>
        </mc:AlternateContent>
        <mc:AlternateContent xmlns:mc="http://schemas.openxmlformats.org/markup-compatibility/2006">
          <mc:Choice Requires="x14">
            <control shapeId="1684" r:id="rId662" name="Button 660">
              <controlPr locked="0" defaultSize="0" print="0" autoFill="0" autoPict="0" macro="[1]!Sheet1.deleteRow">
                <anchor moveWithCells="1" sizeWithCells="1">
                  <from>
                    <xdr:col>6</xdr:col>
                    <xdr:colOff>0</xdr:colOff>
                    <xdr:row>983</xdr:row>
                    <xdr:rowOff>0</xdr:rowOff>
                  </from>
                  <to>
                    <xdr:col>10</xdr:col>
                    <xdr:colOff>0</xdr:colOff>
                    <xdr:row>984</xdr:row>
                    <xdr:rowOff>0</xdr:rowOff>
                  </to>
                </anchor>
              </controlPr>
            </control>
          </mc:Choice>
        </mc:AlternateContent>
        <mc:AlternateContent xmlns:mc="http://schemas.openxmlformats.org/markup-compatibility/2006">
          <mc:Choice Requires="x14">
            <control shapeId="1685" r:id="rId663" name="Button 661">
              <controlPr locked="0" defaultSize="0" print="0" autoFill="0" autoPict="0" macro="[1]!Sheet1.deleteRow">
                <anchor moveWithCells="1" sizeWithCells="1">
                  <from>
                    <xdr:col>6</xdr:col>
                    <xdr:colOff>0</xdr:colOff>
                    <xdr:row>984</xdr:row>
                    <xdr:rowOff>0</xdr:rowOff>
                  </from>
                  <to>
                    <xdr:col>10</xdr:col>
                    <xdr:colOff>0</xdr:colOff>
                    <xdr:row>985</xdr:row>
                    <xdr:rowOff>0</xdr:rowOff>
                  </to>
                </anchor>
              </controlPr>
            </control>
          </mc:Choice>
        </mc:AlternateContent>
        <mc:AlternateContent xmlns:mc="http://schemas.openxmlformats.org/markup-compatibility/2006">
          <mc:Choice Requires="x14">
            <control shapeId="1686" r:id="rId664" name="Button 662">
              <controlPr locked="0" defaultSize="0" print="0" autoFill="0" autoPict="0" macro="[1]!Sheet1.deleteRow">
                <anchor moveWithCells="1" sizeWithCells="1">
                  <from>
                    <xdr:col>6</xdr:col>
                    <xdr:colOff>0</xdr:colOff>
                    <xdr:row>985</xdr:row>
                    <xdr:rowOff>0</xdr:rowOff>
                  </from>
                  <to>
                    <xdr:col>10</xdr:col>
                    <xdr:colOff>0</xdr:colOff>
                    <xdr:row>986</xdr:row>
                    <xdr:rowOff>0</xdr:rowOff>
                  </to>
                </anchor>
              </controlPr>
            </control>
          </mc:Choice>
        </mc:AlternateContent>
        <mc:AlternateContent xmlns:mc="http://schemas.openxmlformats.org/markup-compatibility/2006">
          <mc:Choice Requires="x14">
            <control shapeId="1687" r:id="rId665" name="Button 663">
              <controlPr locked="0" defaultSize="0" print="0" autoFill="0" autoPict="0" macro="[1]!Sheet1.deleteRow">
                <anchor moveWithCells="1" sizeWithCells="1">
                  <from>
                    <xdr:col>6</xdr:col>
                    <xdr:colOff>0</xdr:colOff>
                    <xdr:row>986</xdr:row>
                    <xdr:rowOff>0</xdr:rowOff>
                  </from>
                  <to>
                    <xdr:col>10</xdr:col>
                    <xdr:colOff>0</xdr:colOff>
                    <xdr:row>987</xdr:row>
                    <xdr:rowOff>0</xdr:rowOff>
                  </to>
                </anchor>
              </controlPr>
            </control>
          </mc:Choice>
        </mc:AlternateContent>
        <mc:AlternateContent xmlns:mc="http://schemas.openxmlformats.org/markup-compatibility/2006">
          <mc:Choice Requires="x14">
            <control shapeId="1688" r:id="rId666" name="Button 664">
              <controlPr locked="0" defaultSize="0" print="0" autoFill="0" autoPict="0" macro="[1]!Sheet1.deleteRow">
                <anchor moveWithCells="1" sizeWithCells="1">
                  <from>
                    <xdr:col>6</xdr:col>
                    <xdr:colOff>0</xdr:colOff>
                    <xdr:row>987</xdr:row>
                    <xdr:rowOff>0</xdr:rowOff>
                  </from>
                  <to>
                    <xdr:col>10</xdr:col>
                    <xdr:colOff>0</xdr:colOff>
                    <xdr:row>988</xdr:row>
                    <xdr:rowOff>0</xdr:rowOff>
                  </to>
                </anchor>
              </controlPr>
            </control>
          </mc:Choice>
        </mc:AlternateContent>
        <mc:AlternateContent xmlns:mc="http://schemas.openxmlformats.org/markup-compatibility/2006">
          <mc:Choice Requires="x14">
            <control shapeId="1689" r:id="rId667" name="Button 665">
              <controlPr locked="0" defaultSize="0" print="0" autoFill="0" autoPict="0" macro="[1]!Sheet1.deleteRow">
                <anchor moveWithCells="1" sizeWithCells="1">
                  <from>
                    <xdr:col>6</xdr:col>
                    <xdr:colOff>0</xdr:colOff>
                    <xdr:row>988</xdr:row>
                    <xdr:rowOff>0</xdr:rowOff>
                  </from>
                  <to>
                    <xdr:col>10</xdr:col>
                    <xdr:colOff>0</xdr:colOff>
                    <xdr:row>989</xdr:row>
                    <xdr:rowOff>0</xdr:rowOff>
                  </to>
                </anchor>
              </controlPr>
            </control>
          </mc:Choice>
        </mc:AlternateContent>
        <mc:AlternateContent xmlns:mc="http://schemas.openxmlformats.org/markup-compatibility/2006">
          <mc:Choice Requires="x14">
            <control shapeId="1690" r:id="rId668" name="Button 666">
              <controlPr locked="0" defaultSize="0" print="0" autoFill="0" autoPict="0" macro="[1]!Sheet1.deleteRow">
                <anchor moveWithCells="1" sizeWithCells="1">
                  <from>
                    <xdr:col>6</xdr:col>
                    <xdr:colOff>0</xdr:colOff>
                    <xdr:row>989</xdr:row>
                    <xdr:rowOff>0</xdr:rowOff>
                  </from>
                  <to>
                    <xdr:col>10</xdr:col>
                    <xdr:colOff>0</xdr:colOff>
                    <xdr:row>990</xdr:row>
                    <xdr:rowOff>0</xdr:rowOff>
                  </to>
                </anchor>
              </controlPr>
            </control>
          </mc:Choice>
        </mc:AlternateContent>
        <mc:AlternateContent xmlns:mc="http://schemas.openxmlformats.org/markup-compatibility/2006">
          <mc:Choice Requires="x14">
            <control shapeId="1691" r:id="rId669" name="Button 667">
              <controlPr locked="0" defaultSize="0" print="0" autoFill="0" autoPict="0" macro="[1]!Sheet1.deleteRow">
                <anchor moveWithCells="1" sizeWithCells="1">
                  <from>
                    <xdr:col>6</xdr:col>
                    <xdr:colOff>0</xdr:colOff>
                    <xdr:row>990</xdr:row>
                    <xdr:rowOff>0</xdr:rowOff>
                  </from>
                  <to>
                    <xdr:col>10</xdr:col>
                    <xdr:colOff>0</xdr:colOff>
                    <xdr:row>991</xdr:row>
                    <xdr:rowOff>0</xdr:rowOff>
                  </to>
                </anchor>
              </controlPr>
            </control>
          </mc:Choice>
        </mc:AlternateContent>
        <mc:AlternateContent xmlns:mc="http://schemas.openxmlformats.org/markup-compatibility/2006">
          <mc:Choice Requires="x14">
            <control shapeId="1692" r:id="rId670" name="Button 668">
              <controlPr locked="0" defaultSize="0" print="0" autoFill="0" autoPict="0" macro="[1]!Sheet1.deleteRow">
                <anchor moveWithCells="1" sizeWithCells="1">
                  <from>
                    <xdr:col>6</xdr:col>
                    <xdr:colOff>0</xdr:colOff>
                    <xdr:row>991</xdr:row>
                    <xdr:rowOff>0</xdr:rowOff>
                  </from>
                  <to>
                    <xdr:col>10</xdr:col>
                    <xdr:colOff>0</xdr:colOff>
                    <xdr:row>992</xdr:row>
                    <xdr:rowOff>0</xdr:rowOff>
                  </to>
                </anchor>
              </controlPr>
            </control>
          </mc:Choice>
        </mc:AlternateContent>
        <mc:AlternateContent xmlns:mc="http://schemas.openxmlformats.org/markup-compatibility/2006">
          <mc:Choice Requires="x14">
            <control shapeId="1693" r:id="rId671" name="Button 669">
              <controlPr locked="0" defaultSize="0" print="0" autoFill="0" autoPict="0" macro="[1]!Sheet1.deleteRow">
                <anchor moveWithCells="1" sizeWithCells="1">
                  <from>
                    <xdr:col>6</xdr:col>
                    <xdr:colOff>0</xdr:colOff>
                    <xdr:row>992</xdr:row>
                    <xdr:rowOff>0</xdr:rowOff>
                  </from>
                  <to>
                    <xdr:col>10</xdr:col>
                    <xdr:colOff>0</xdr:colOff>
                    <xdr:row>993</xdr:row>
                    <xdr:rowOff>0</xdr:rowOff>
                  </to>
                </anchor>
              </controlPr>
            </control>
          </mc:Choice>
        </mc:AlternateContent>
        <mc:AlternateContent xmlns:mc="http://schemas.openxmlformats.org/markup-compatibility/2006">
          <mc:Choice Requires="x14">
            <control shapeId="1694" r:id="rId672" name="Button 670">
              <controlPr locked="0" defaultSize="0" print="0" autoFill="0" autoPict="0" macro="[1]!Sheet1.deleteRow">
                <anchor moveWithCells="1" sizeWithCells="1">
                  <from>
                    <xdr:col>6</xdr:col>
                    <xdr:colOff>0</xdr:colOff>
                    <xdr:row>993</xdr:row>
                    <xdr:rowOff>0</xdr:rowOff>
                  </from>
                  <to>
                    <xdr:col>10</xdr:col>
                    <xdr:colOff>0</xdr:colOff>
                    <xdr:row>994</xdr:row>
                    <xdr:rowOff>0</xdr:rowOff>
                  </to>
                </anchor>
              </controlPr>
            </control>
          </mc:Choice>
        </mc:AlternateContent>
        <mc:AlternateContent xmlns:mc="http://schemas.openxmlformats.org/markup-compatibility/2006">
          <mc:Choice Requires="x14">
            <control shapeId="1695" r:id="rId673" name="Button 671">
              <controlPr locked="0" defaultSize="0" print="0" autoFill="0" autoPict="0" macro="[1]!Sheet1.deleteRow">
                <anchor moveWithCells="1" sizeWithCells="1">
                  <from>
                    <xdr:col>6</xdr:col>
                    <xdr:colOff>0</xdr:colOff>
                    <xdr:row>994</xdr:row>
                    <xdr:rowOff>0</xdr:rowOff>
                  </from>
                  <to>
                    <xdr:col>10</xdr:col>
                    <xdr:colOff>0</xdr:colOff>
                    <xdr:row>995</xdr:row>
                    <xdr:rowOff>0</xdr:rowOff>
                  </to>
                </anchor>
              </controlPr>
            </control>
          </mc:Choice>
        </mc:AlternateContent>
        <mc:AlternateContent xmlns:mc="http://schemas.openxmlformats.org/markup-compatibility/2006">
          <mc:Choice Requires="x14">
            <control shapeId="1696" r:id="rId674" name="Button 672">
              <controlPr locked="0" defaultSize="0" print="0" autoFill="0" autoPict="0" macro="[1]!Sheet1.deleteRow">
                <anchor moveWithCells="1" sizeWithCells="1">
                  <from>
                    <xdr:col>6</xdr:col>
                    <xdr:colOff>0</xdr:colOff>
                    <xdr:row>995</xdr:row>
                    <xdr:rowOff>0</xdr:rowOff>
                  </from>
                  <to>
                    <xdr:col>10</xdr:col>
                    <xdr:colOff>0</xdr:colOff>
                    <xdr:row>996</xdr:row>
                    <xdr:rowOff>0</xdr:rowOff>
                  </to>
                </anchor>
              </controlPr>
            </control>
          </mc:Choice>
        </mc:AlternateContent>
        <mc:AlternateContent xmlns:mc="http://schemas.openxmlformats.org/markup-compatibility/2006">
          <mc:Choice Requires="x14">
            <control shapeId="1697" r:id="rId675" name="Button 673">
              <controlPr locked="0" defaultSize="0" print="0" autoFill="0" autoPict="0" macro="[1]!Sheet1.deleteRow">
                <anchor moveWithCells="1" sizeWithCells="1">
                  <from>
                    <xdr:col>6</xdr:col>
                    <xdr:colOff>0</xdr:colOff>
                    <xdr:row>996</xdr:row>
                    <xdr:rowOff>0</xdr:rowOff>
                  </from>
                  <to>
                    <xdr:col>10</xdr:col>
                    <xdr:colOff>0</xdr:colOff>
                    <xdr:row>997</xdr:row>
                    <xdr:rowOff>0</xdr:rowOff>
                  </to>
                </anchor>
              </controlPr>
            </control>
          </mc:Choice>
        </mc:AlternateContent>
        <mc:AlternateContent xmlns:mc="http://schemas.openxmlformats.org/markup-compatibility/2006">
          <mc:Choice Requires="x14">
            <control shapeId="1698" r:id="rId676" name="Button 674">
              <controlPr locked="0" defaultSize="0" print="0" autoFill="0" autoPict="0" macro="[1]!Sheet1.deleteRow">
                <anchor moveWithCells="1" sizeWithCells="1">
                  <from>
                    <xdr:col>6</xdr:col>
                    <xdr:colOff>0</xdr:colOff>
                    <xdr:row>997</xdr:row>
                    <xdr:rowOff>0</xdr:rowOff>
                  </from>
                  <to>
                    <xdr:col>10</xdr:col>
                    <xdr:colOff>0</xdr:colOff>
                    <xdr:row>998</xdr:row>
                    <xdr:rowOff>0</xdr:rowOff>
                  </to>
                </anchor>
              </controlPr>
            </control>
          </mc:Choice>
        </mc:AlternateContent>
        <mc:AlternateContent xmlns:mc="http://schemas.openxmlformats.org/markup-compatibility/2006">
          <mc:Choice Requires="x14">
            <control shapeId="1699" r:id="rId677" name="Button 675">
              <controlPr locked="0" defaultSize="0" print="0" autoFill="0" autoPict="0" macro="[1]!Sheet1.deleteRow">
                <anchor moveWithCells="1" sizeWithCells="1">
                  <from>
                    <xdr:col>6</xdr:col>
                    <xdr:colOff>0</xdr:colOff>
                    <xdr:row>998</xdr:row>
                    <xdr:rowOff>0</xdr:rowOff>
                  </from>
                  <to>
                    <xdr:col>10</xdr:col>
                    <xdr:colOff>0</xdr:colOff>
                    <xdr:row>999</xdr:row>
                    <xdr:rowOff>0</xdr:rowOff>
                  </to>
                </anchor>
              </controlPr>
            </control>
          </mc:Choice>
        </mc:AlternateContent>
        <mc:AlternateContent xmlns:mc="http://schemas.openxmlformats.org/markup-compatibility/2006">
          <mc:Choice Requires="x14">
            <control shapeId="1700" r:id="rId678" name="Button 676">
              <controlPr locked="0" defaultSize="0" print="0" autoFill="0" autoPict="0" macro="[1]!Sheet1.deleteRow">
                <anchor moveWithCells="1" sizeWithCells="1">
                  <from>
                    <xdr:col>6</xdr:col>
                    <xdr:colOff>0</xdr:colOff>
                    <xdr:row>999</xdr:row>
                    <xdr:rowOff>0</xdr:rowOff>
                  </from>
                  <to>
                    <xdr:col>10</xdr:col>
                    <xdr:colOff>0</xdr:colOff>
                    <xdr:row>1000</xdr:row>
                    <xdr:rowOff>0</xdr:rowOff>
                  </to>
                </anchor>
              </controlPr>
            </control>
          </mc:Choice>
        </mc:AlternateContent>
        <mc:AlternateContent xmlns:mc="http://schemas.openxmlformats.org/markup-compatibility/2006">
          <mc:Choice Requires="x14">
            <control shapeId="1701" r:id="rId679" name="Button 677">
              <controlPr locked="0" defaultSize="0" print="0" autoFill="0" autoPict="0" macro="[1]!Sheet1.deleteRow">
                <anchor moveWithCells="1" sizeWithCells="1">
                  <from>
                    <xdr:col>6</xdr:col>
                    <xdr:colOff>0</xdr:colOff>
                    <xdr:row>1000</xdr:row>
                    <xdr:rowOff>0</xdr:rowOff>
                  </from>
                  <to>
                    <xdr:col>10</xdr:col>
                    <xdr:colOff>0</xdr:colOff>
                    <xdr:row>1001</xdr:row>
                    <xdr:rowOff>0</xdr:rowOff>
                  </to>
                </anchor>
              </controlPr>
            </control>
          </mc:Choice>
        </mc:AlternateContent>
        <mc:AlternateContent xmlns:mc="http://schemas.openxmlformats.org/markup-compatibility/2006">
          <mc:Choice Requires="x14">
            <control shapeId="1702" r:id="rId680" name="Button 678">
              <controlPr locked="0" defaultSize="0" print="0" autoFill="0" autoPict="0" macro="[1]!Sheet1.deleteRow">
                <anchor moveWithCells="1" sizeWithCells="1">
                  <from>
                    <xdr:col>6</xdr:col>
                    <xdr:colOff>0</xdr:colOff>
                    <xdr:row>1001</xdr:row>
                    <xdr:rowOff>0</xdr:rowOff>
                  </from>
                  <to>
                    <xdr:col>10</xdr:col>
                    <xdr:colOff>0</xdr:colOff>
                    <xdr:row>1002</xdr:row>
                    <xdr:rowOff>0</xdr:rowOff>
                  </to>
                </anchor>
              </controlPr>
            </control>
          </mc:Choice>
        </mc:AlternateContent>
        <mc:AlternateContent xmlns:mc="http://schemas.openxmlformats.org/markup-compatibility/2006">
          <mc:Choice Requires="x14">
            <control shapeId="1703" r:id="rId681" name="Button 679">
              <controlPr locked="0" defaultSize="0" print="0" autoFill="0" autoPict="0" macro="[1]!Sheet1.deleteRow">
                <anchor moveWithCells="1" sizeWithCells="1">
                  <from>
                    <xdr:col>6</xdr:col>
                    <xdr:colOff>0</xdr:colOff>
                    <xdr:row>1002</xdr:row>
                    <xdr:rowOff>0</xdr:rowOff>
                  </from>
                  <to>
                    <xdr:col>10</xdr:col>
                    <xdr:colOff>0</xdr:colOff>
                    <xdr:row>1003</xdr:row>
                    <xdr:rowOff>0</xdr:rowOff>
                  </to>
                </anchor>
              </controlPr>
            </control>
          </mc:Choice>
        </mc:AlternateContent>
        <mc:AlternateContent xmlns:mc="http://schemas.openxmlformats.org/markup-compatibility/2006">
          <mc:Choice Requires="x14">
            <control shapeId="1704" r:id="rId682" name="Button 680">
              <controlPr locked="0" defaultSize="0" print="0" autoFill="0" autoPict="0" macro="[1]!Sheet1.deleteRow">
                <anchor moveWithCells="1" sizeWithCells="1">
                  <from>
                    <xdr:col>6</xdr:col>
                    <xdr:colOff>0</xdr:colOff>
                    <xdr:row>1003</xdr:row>
                    <xdr:rowOff>0</xdr:rowOff>
                  </from>
                  <to>
                    <xdr:col>10</xdr:col>
                    <xdr:colOff>0</xdr:colOff>
                    <xdr:row>1004</xdr:row>
                    <xdr:rowOff>0</xdr:rowOff>
                  </to>
                </anchor>
              </controlPr>
            </control>
          </mc:Choice>
        </mc:AlternateContent>
        <mc:AlternateContent xmlns:mc="http://schemas.openxmlformats.org/markup-compatibility/2006">
          <mc:Choice Requires="x14">
            <control shapeId="1705" r:id="rId683" name="Button 681">
              <controlPr locked="0" defaultSize="0" print="0" autoFill="0" autoPict="0" macro="[1]!Sheet1.deleteRow">
                <anchor moveWithCells="1" sizeWithCells="1">
                  <from>
                    <xdr:col>6</xdr:col>
                    <xdr:colOff>0</xdr:colOff>
                    <xdr:row>1004</xdr:row>
                    <xdr:rowOff>0</xdr:rowOff>
                  </from>
                  <to>
                    <xdr:col>10</xdr:col>
                    <xdr:colOff>0</xdr:colOff>
                    <xdr:row>1005</xdr:row>
                    <xdr:rowOff>0</xdr:rowOff>
                  </to>
                </anchor>
              </controlPr>
            </control>
          </mc:Choice>
        </mc:AlternateContent>
        <mc:AlternateContent xmlns:mc="http://schemas.openxmlformats.org/markup-compatibility/2006">
          <mc:Choice Requires="x14">
            <control shapeId="1706" r:id="rId684" name="Button 682">
              <controlPr locked="0" defaultSize="0" print="0" autoFill="0" autoPict="0" macro="[1]!Sheet1.deleteRow">
                <anchor moveWithCells="1" sizeWithCells="1">
                  <from>
                    <xdr:col>6</xdr:col>
                    <xdr:colOff>0</xdr:colOff>
                    <xdr:row>1005</xdr:row>
                    <xdr:rowOff>0</xdr:rowOff>
                  </from>
                  <to>
                    <xdr:col>10</xdr:col>
                    <xdr:colOff>0</xdr:colOff>
                    <xdr:row>1006</xdr:row>
                    <xdr:rowOff>0</xdr:rowOff>
                  </to>
                </anchor>
              </controlPr>
            </control>
          </mc:Choice>
        </mc:AlternateContent>
        <mc:AlternateContent xmlns:mc="http://schemas.openxmlformats.org/markup-compatibility/2006">
          <mc:Choice Requires="x14">
            <control shapeId="1707" r:id="rId685" name="Button 683">
              <controlPr locked="0" defaultSize="0" print="0" autoFill="0" autoPict="0" macro="[1]!Sheet1.deleteRow">
                <anchor moveWithCells="1" sizeWithCells="1">
                  <from>
                    <xdr:col>6</xdr:col>
                    <xdr:colOff>0</xdr:colOff>
                    <xdr:row>1006</xdr:row>
                    <xdr:rowOff>0</xdr:rowOff>
                  </from>
                  <to>
                    <xdr:col>10</xdr:col>
                    <xdr:colOff>0</xdr:colOff>
                    <xdr:row>1007</xdr:row>
                    <xdr:rowOff>0</xdr:rowOff>
                  </to>
                </anchor>
              </controlPr>
            </control>
          </mc:Choice>
        </mc:AlternateContent>
        <mc:AlternateContent xmlns:mc="http://schemas.openxmlformats.org/markup-compatibility/2006">
          <mc:Choice Requires="x14">
            <control shapeId="1708" r:id="rId686" name="Button 684">
              <controlPr locked="0" defaultSize="0" print="0" autoFill="0" autoPict="0" macro="[1]!Sheet1.deleteRow">
                <anchor moveWithCells="1" sizeWithCells="1">
                  <from>
                    <xdr:col>6</xdr:col>
                    <xdr:colOff>0</xdr:colOff>
                    <xdr:row>1007</xdr:row>
                    <xdr:rowOff>0</xdr:rowOff>
                  </from>
                  <to>
                    <xdr:col>10</xdr:col>
                    <xdr:colOff>0</xdr:colOff>
                    <xdr:row>1008</xdr:row>
                    <xdr:rowOff>0</xdr:rowOff>
                  </to>
                </anchor>
              </controlPr>
            </control>
          </mc:Choice>
        </mc:AlternateContent>
        <mc:AlternateContent xmlns:mc="http://schemas.openxmlformats.org/markup-compatibility/2006">
          <mc:Choice Requires="x14">
            <control shapeId="1709" r:id="rId687" name="Button 685">
              <controlPr locked="0" defaultSize="0" print="0" autoFill="0" autoPict="0" macro="[1]!Sheet1.deleteRow">
                <anchor moveWithCells="1" sizeWithCells="1">
                  <from>
                    <xdr:col>6</xdr:col>
                    <xdr:colOff>0</xdr:colOff>
                    <xdr:row>1008</xdr:row>
                    <xdr:rowOff>0</xdr:rowOff>
                  </from>
                  <to>
                    <xdr:col>10</xdr:col>
                    <xdr:colOff>0</xdr:colOff>
                    <xdr:row>1009</xdr:row>
                    <xdr:rowOff>0</xdr:rowOff>
                  </to>
                </anchor>
              </controlPr>
            </control>
          </mc:Choice>
        </mc:AlternateContent>
        <mc:AlternateContent xmlns:mc="http://schemas.openxmlformats.org/markup-compatibility/2006">
          <mc:Choice Requires="x14">
            <control shapeId="1710" r:id="rId688" name="Button 686">
              <controlPr locked="0" defaultSize="0" print="0" autoFill="0" autoPict="0" macro="[1]!Sheet1.deleteRow">
                <anchor moveWithCells="1" sizeWithCells="1">
                  <from>
                    <xdr:col>6</xdr:col>
                    <xdr:colOff>0</xdr:colOff>
                    <xdr:row>1009</xdr:row>
                    <xdr:rowOff>0</xdr:rowOff>
                  </from>
                  <to>
                    <xdr:col>10</xdr:col>
                    <xdr:colOff>0</xdr:colOff>
                    <xdr:row>1010</xdr:row>
                    <xdr:rowOff>0</xdr:rowOff>
                  </to>
                </anchor>
              </controlPr>
            </control>
          </mc:Choice>
        </mc:AlternateContent>
        <mc:AlternateContent xmlns:mc="http://schemas.openxmlformats.org/markup-compatibility/2006">
          <mc:Choice Requires="x14">
            <control shapeId="1711" r:id="rId689" name="Button 687">
              <controlPr locked="0" defaultSize="0" print="0" autoFill="0" autoPict="0" macro="[1]!Sheet1.deleteRow">
                <anchor moveWithCells="1" sizeWithCells="1">
                  <from>
                    <xdr:col>6</xdr:col>
                    <xdr:colOff>0</xdr:colOff>
                    <xdr:row>1010</xdr:row>
                    <xdr:rowOff>0</xdr:rowOff>
                  </from>
                  <to>
                    <xdr:col>10</xdr:col>
                    <xdr:colOff>0</xdr:colOff>
                    <xdr:row>1011</xdr:row>
                    <xdr:rowOff>0</xdr:rowOff>
                  </to>
                </anchor>
              </controlPr>
            </control>
          </mc:Choice>
        </mc:AlternateContent>
        <mc:AlternateContent xmlns:mc="http://schemas.openxmlformats.org/markup-compatibility/2006">
          <mc:Choice Requires="x14">
            <control shapeId="1712" r:id="rId690" name="Button 688">
              <controlPr locked="0" defaultSize="0" print="0" autoFill="0" autoPict="0" macro="[1]!Sheet1.deleteRow">
                <anchor moveWithCells="1" sizeWithCells="1">
                  <from>
                    <xdr:col>6</xdr:col>
                    <xdr:colOff>0</xdr:colOff>
                    <xdr:row>1011</xdr:row>
                    <xdr:rowOff>0</xdr:rowOff>
                  </from>
                  <to>
                    <xdr:col>10</xdr:col>
                    <xdr:colOff>0</xdr:colOff>
                    <xdr:row>1012</xdr:row>
                    <xdr:rowOff>0</xdr:rowOff>
                  </to>
                </anchor>
              </controlPr>
            </control>
          </mc:Choice>
        </mc:AlternateContent>
        <mc:AlternateContent xmlns:mc="http://schemas.openxmlformats.org/markup-compatibility/2006">
          <mc:Choice Requires="x14">
            <control shapeId="1713" r:id="rId691" name="Button 689">
              <controlPr locked="0" defaultSize="0" print="0" autoFill="0" autoPict="0" macro="[1]!Sheet1.deleteRow">
                <anchor moveWithCells="1" sizeWithCells="1">
                  <from>
                    <xdr:col>6</xdr:col>
                    <xdr:colOff>0</xdr:colOff>
                    <xdr:row>1012</xdr:row>
                    <xdr:rowOff>0</xdr:rowOff>
                  </from>
                  <to>
                    <xdr:col>10</xdr:col>
                    <xdr:colOff>0</xdr:colOff>
                    <xdr:row>1013</xdr:row>
                    <xdr:rowOff>0</xdr:rowOff>
                  </to>
                </anchor>
              </controlPr>
            </control>
          </mc:Choice>
        </mc:AlternateContent>
        <mc:AlternateContent xmlns:mc="http://schemas.openxmlformats.org/markup-compatibility/2006">
          <mc:Choice Requires="x14">
            <control shapeId="1714" r:id="rId692" name="Button 690">
              <controlPr locked="0" defaultSize="0" print="0" autoFill="0" autoPict="0" macro="[1]!Sheet1.deleteRow">
                <anchor moveWithCells="1" sizeWithCells="1">
                  <from>
                    <xdr:col>6</xdr:col>
                    <xdr:colOff>0</xdr:colOff>
                    <xdr:row>1013</xdr:row>
                    <xdr:rowOff>0</xdr:rowOff>
                  </from>
                  <to>
                    <xdr:col>10</xdr:col>
                    <xdr:colOff>0</xdr:colOff>
                    <xdr:row>1014</xdr:row>
                    <xdr:rowOff>0</xdr:rowOff>
                  </to>
                </anchor>
              </controlPr>
            </control>
          </mc:Choice>
        </mc:AlternateContent>
        <mc:AlternateContent xmlns:mc="http://schemas.openxmlformats.org/markup-compatibility/2006">
          <mc:Choice Requires="x14">
            <control shapeId="1715" r:id="rId693" name="Button 691">
              <controlPr locked="0" defaultSize="0" print="0" autoFill="0" autoPict="0" macro="[1]!Sheet1.deleteRow">
                <anchor moveWithCells="1" sizeWithCells="1">
                  <from>
                    <xdr:col>6</xdr:col>
                    <xdr:colOff>0</xdr:colOff>
                    <xdr:row>1014</xdr:row>
                    <xdr:rowOff>0</xdr:rowOff>
                  </from>
                  <to>
                    <xdr:col>10</xdr:col>
                    <xdr:colOff>0</xdr:colOff>
                    <xdr:row>1015</xdr:row>
                    <xdr:rowOff>0</xdr:rowOff>
                  </to>
                </anchor>
              </controlPr>
            </control>
          </mc:Choice>
        </mc:AlternateContent>
        <mc:AlternateContent xmlns:mc="http://schemas.openxmlformats.org/markup-compatibility/2006">
          <mc:Choice Requires="x14">
            <control shapeId="1716" r:id="rId694" name="Button 692">
              <controlPr locked="0" defaultSize="0" print="0" autoFill="0" autoPict="0" macro="[1]!Sheet1.deleteRow">
                <anchor moveWithCells="1" sizeWithCells="1">
                  <from>
                    <xdr:col>6</xdr:col>
                    <xdr:colOff>0</xdr:colOff>
                    <xdr:row>1015</xdr:row>
                    <xdr:rowOff>0</xdr:rowOff>
                  </from>
                  <to>
                    <xdr:col>10</xdr:col>
                    <xdr:colOff>0</xdr:colOff>
                    <xdr:row>1016</xdr:row>
                    <xdr:rowOff>0</xdr:rowOff>
                  </to>
                </anchor>
              </controlPr>
            </control>
          </mc:Choice>
        </mc:AlternateContent>
        <mc:AlternateContent xmlns:mc="http://schemas.openxmlformats.org/markup-compatibility/2006">
          <mc:Choice Requires="x14">
            <control shapeId="1717" r:id="rId695" name="Button 693">
              <controlPr locked="0" defaultSize="0" print="0" autoFill="0" autoPict="0" macro="[1]!Sheet1.deleteRow">
                <anchor moveWithCells="1" sizeWithCells="1">
                  <from>
                    <xdr:col>6</xdr:col>
                    <xdr:colOff>0</xdr:colOff>
                    <xdr:row>1016</xdr:row>
                    <xdr:rowOff>0</xdr:rowOff>
                  </from>
                  <to>
                    <xdr:col>10</xdr:col>
                    <xdr:colOff>0</xdr:colOff>
                    <xdr:row>1017</xdr:row>
                    <xdr:rowOff>0</xdr:rowOff>
                  </to>
                </anchor>
              </controlPr>
            </control>
          </mc:Choice>
        </mc:AlternateContent>
        <mc:AlternateContent xmlns:mc="http://schemas.openxmlformats.org/markup-compatibility/2006">
          <mc:Choice Requires="x14">
            <control shapeId="1718" r:id="rId696" name="Button 694">
              <controlPr locked="0" defaultSize="0" print="0" autoFill="0" autoPict="0" macro="[1]!Sheet1.deleteRow">
                <anchor moveWithCells="1" sizeWithCells="1">
                  <from>
                    <xdr:col>6</xdr:col>
                    <xdr:colOff>0</xdr:colOff>
                    <xdr:row>1017</xdr:row>
                    <xdr:rowOff>0</xdr:rowOff>
                  </from>
                  <to>
                    <xdr:col>10</xdr:col>
                    <xdr:colOff>0</xdr:colOff>
                    <xdr:row>1018</xdr:row>
                    <xdr:rowOff>0</xdr:rowOff>
                  </to>
                </anchor>
              </controlPr>
            </control>
          </mc:Choice>
        </mc:AlternateContent>
        <mc:AlternateContent xmlns:mc="http://schemas.openxmlformats.org/markup-compatibility/2006">
          <mc:Choice Requires="x14">
            <control shapeId="1719" r:id="rId697" name="Button 695">
              <controlPr locked="0" defaultSize="0" print="0" autoFill="0" autoPict="0" macro="[1]!Sheet1.deleteRow">
                <anchor moveWithCells="1" sizeWithCells="1">
                  <from>
                    <xdr:col>6</xdr:col>
                    <xdr:colOff>0</xdr:colOff>
                    <xdr:row>1018</xdr:row>
                    <xdr:rowOff>0</xdr:rowOff>
                  </from>
                  <to>
                    <xdr:col>10</xdr:col>
                    <xdr:colOff>0</xdr:colOff>
                    <xdr:row>1019</xdr:row>
                    <xdr:rowOff>0</xdr:rowOff>
                  </to>
                </anchor>
              </controlPr>
            </control>
          </mc:Choice>
        </mc:AlternateContent>
        <mc:AlternateContent xmlns:mc="http://schemas.openxmlformats.org/markup-compatibility/2006">
          <mc:Choice Requires="x14">
            <control shapeId="1720" r:id="rId698" name="Button 696">
              <controlPr locked="0" defaultSize="0" print="0" autoFill="0" autoPict="0" macro="[1]!Sheet1.deleteRow">
                <anchor moveWithCells="1" sizeWithCells="1">
                  <from>
                    <xdr:col>6</xdr:col>
                    <xdr:colOff>0</xdr:colOff>
                    <xdr:row>1019</xdr:row>
                    <xdr:rowOff>0</xdr:rowOff>
                  </from>
                  <to>
                    <xdr:col>10</xdr:col>
                    <xdr:colOff>0</xdr:colOff>
                    <xdr:row>1020</xdr:row>
                    <xdr:rowOff>0</xdr:rowOff>
                  </to>
                </anchor>
              </controlPr>
            </control>
          </mc:Choice>
        </mc:AlternateContent>
        <mc:AlternateContent xmlns:mc="http://schemas.openxmlformats.org/markup-compatibility/2006">
          <mc:Choice Requires="x14">
            <control shapeId="1721" r:id="rId699" name="Button 697">
              <controlPr locked="0" defaultSize="0" print="0" autoFill="0" autoPict="0" macro="[1]!Sheet1.deleteRow">
                <anchor moveWithCells="1" sizeWithCells="1">
                  <from>
                    <xdr:col>6</xdr:col>
                    <xdr:colOff>0</xdr:colOff>
                    <xdr:row>1020</xdr:row>
                    <xdr:rowOff>0</xdr:rowOff>
                  </from>
                  <to>
                    <xdr:col>10</xdr:col>
                    <xdr:colOff>0</xdr:colOff>
                    <xdr:row>1021</xdr:row>
                    <xdr:rowOff>0</xdr:rowOff>
                  </to>
                </anchor>
              </controlPr>
            </control>
          </mc:Choice>
        </mc:AlternateContent>
        <mc:AlternateContent xmlns:mc="http://schemas.openxmlformats.org/markup-compatibility/2006">
          <mc:Choice Requires="x14">
            <control shapeId="1722" r:id="rId700" name="Button 698">
              <controlPr locked="0" defaultSize="0" print="0" autoFill="0" autoPict="0" macro="[1]!Sheet1.deleteRow">
                <anchor moveWithCells="1" sizeWithCells="1">
                  <from>
                    <xdr:col>6</xdr:col>
                    <xdr:colOff>0</xdr:colOff>
                    <xdr:row>1021</xdr:row>
                    <xdr:rowOff>0</xdr:rowOff>
                  </from>
                  <to>
                    <xdr:col>10</xdr:col>
                    <xdr:colOff>0</xdr:colOff>
                    <xdr:row>1022</xdr:row>
                    <xdr:rowOff>0</xdr:rowOff>
                  </to>
                </anchor>
              </controlPr>
            </control>
          </mc:Choice>
        </mc:AlternateContent>
        <mc:AlternateContent xmlns:mc="http://schemas.openxmlformats.org/markup-compatibility/2006">
          <mc:Choice Requires="x14">
            <control shapeId="1723" r:id="rId701" name="Button 699">
              <controlPr locked="0" defaultSize="0" print="0" autoFill="0" autoPict="0" macro="[1]!Sheet1.deleteRow">
                <anchor moveWithCells="1" sizeWithCells="1">
                  <from>
                    <xdr:col>6</xdr:col>
                    <xdr:colOff>0</xdr:colOff>
                    <xdr:row>1022</xdr:row>
                    <xdr:rowOff>0</xdr:rowOff>
                  </from>
                  <to>
                    <xdr:col>10</xdr:col>
                    <xdr:colOff>0</xdr:colOff>
                    <xdr:row>1023</xdr:row>
                    <xdr:rowOff>0</xdr:rowOff>
                  </to>
                </anchor>
              </controlPr>
            </control>
          </mc:Choice>
        </mc:AlternateContent>
        <mc:AlternateContent xmlns:mc="http://schemas.openxmlformats.org/markup-compatibility/2006">
          <mc:Choice Requires="x14">
            <control shapeId="1724" r:id="rId702" name="Button 700">
              <controlPr locked="0" defaultSize="0" print="0" autoFill="0" autoPict="0" macro="[1]!Sheet1.deleteRow">
                <anchor moveWithCells="1" sizeWithCells="1">
                  <from>
                    <xdr:col>6</xdr:col>
                    <xdr:colOff>0</xdr:colOff>
                    <xdr:row>1023</xdr:row>
                    <xdr:rowOff>0</xdr:rowOff>
                  </from>
                  <to>
                    <xdr:col>10</xdr:col>
                    <xdr:colOff>0</xdr:colOff>
                    <xdr:row>1024</xdr:row>
                    <xdr:rowOff>0</xdr:rowOff>
                  </to>
                </anchor>
              </controlPr>
            </control>
          </mc:Choice>
        </mc:AlternateContent>
        <mc:AlternateContent xmlns:mc="http://schemas.openxmlformats.org/markup-compatibility/2006">
          <mc:Choice Requires="x14">
            <control shapeId="1725" r:id="rId703" name="Button 701">
              <controlPr locked="0" defaultSize="0" print="0" autoFill="0" autoPict="0" macro="[1]!Sheet1.deleteRow">
                <anchor moveWithCells="1" sizeWithCells="1">
                  <from>
                    <xdr:col>6</xdr:col>
                    <xdr:colOff>0</xdr:colOff>
                    <xdr:row>1024</xdr:row>
                    <xdr:rowOff>0</xdr:rowOff>
                  </from>
                  <to>
                    <xdr:col>10</xdr:col>
                    <xdr:colOff>0</xdr:colOff>
                    <xdr:row>1025</xdr:row>
                    <xdr:rowOff>0</xdr:rowOff>
                  </to>
                </anchor>
              </controlPr>
            </control>
          </mc:Choice>
        </mc:AlternateContent>
        <mc:AlternateContent xmlns:mc="http://schemas.openxmlformats.org/markup-compatibility/2006">
          <mc:Choice Requires="x14">
            <control shapeId="1726" r:id="rId704" name="Button 702">
              <controlPr locked="0" defaultSize="0" print="0" autoFill="0" autoPict="0" macro="[1]!Sheet1.deleteRow">
                <anchor moveWithCells="1" sizeWithCells="1">
                  <from>
                    <xdr:col>6</xdr:col>
                    <xdr:colOff>0</xdr:colOff>
                    <xdr:row>1025</xdr:row>
                    <xdr:rowOff>0</xdr:rowOff>
                  </from>
                  <to>
                    <xdr:col>10</xdr:col>
                    <xdr:colOff>0</xdr:colOff>
                    <xdr:row>1026</xdr:row>
                    <xdr:rowOff>0</xdr:rowOff>
                  </to>
                </anchor>
              </controlPr>
            </control>
          </mc:Choice>
        </mc:AlternateContent>
        <mc:AlternateContent xmlns:mc="http://schemas.openxmlformats.org/markup-compatibility/2006">
          <mc:Choice Requires="x14">
            <control shapeId="1727" r:id="rId705" name="Button 703">
              <controlPr locked="0" defaultSize="0" print="0" autoFill="0" autoPict="0" macro="[1]!Sheet1.deleteRow">
                <anchor moveWithCells="1" sizeWithCells="1">
                  <from>
                    <xdr:col>6</xdr:col>
                    <xdr:colOff>0</xdr:colOff>
                    <xdr:row>1026</xdr:row>
                    <xdr:rowOff>0</xdr:rowOff>
                  </from>
                  <to>
                    <xdr:col>10</xdr:col>
                    <xdr:colOff>0</xdr:colOff>
                    <xdr:row>1027</xdr:row>
                    <xdr:rowOff>0</xdr:rowOff>
                  </to>
                </anchor>
              </controlPr>
            </control>
          </mc:Choice>
        </mc:AlternateContent>
        <mc:AlternateContent xmlns:mc="http://schemas.openxmlformats.org/markup-compatibility/2006">
          <mc:Choice Requires="x14">
            <control shapeId="1728" r:id="rId706" name="Button 704">
              <controlPr locked="0" defaultSize="0" print="0" autoFill="0" autoPict="0" macro="[1]!Sheet1.deleteRow">
                <anchor moveWithCells="1" sizeWithCells="1">
                  <from>
                    <xdr:col>6</xdr:col>
                    <xdr:colOff>0</xdr:colOff>
                    <xdr:row>1027</xdr:row>
                    <xdr:rowOff>0</xdr:rowOff>
                  </from>
                  <to>
                    <xdr:col>10</xdr:col>
                    <xdr:colOff>0</xdr:colOff>
                    <xdr:row>1028</xdr:row>
                    <xdr:rowOff>0</xdr:rowOff>
                  </to>
                </anchor>
              </controlPr>
            </control>
          </mc:Choice>
        </mc:AlternateContent>
        <mc:AlternateContent xmlns:mc="http://schemas.openxmlformats.org/markup-compatibility/2006">
          <mc:Choice Requires="x14">
            <control shapeId="1729" r:id="rId707" name="Button 705">
              <controlPr locked="0" defaultSize="0" print="0" autoFill="0" autoPict="0" macro="[1]!Sheet1.deleteRow">
                <anchor moveWithCells="1" sizeWithCells="1">
                  <from>
                    <xdr:col>6</xdr:col>
                    <xdr:colOff>0</xdr:colOff>
                    <xdr:row>1028</xdr:row>
                    <xdr:rowOff>0</xdr:rowOff>
                  </from>
                  <to>
                    <xdr:col>10</xdr:col>
                    <xdr:colOff>0</xdr:colOff>
                    <xdr:row>1029</xdr:row>
                    <xdr:rowOff>0</xdr:rowOff>
                  </to>
                </anchor>
              </controlPr>
            </control>
          </mc:Choice>
        </mc:AlternateContent>
        <mc:AlternateContent xmlns:mc="http://schemas.openxmlformats.org/markup-compatibility/2006">
          <mc:Choice Requires="x14">
            <control shapeId="1730" r:id="rId708" name="Button 706">
              <controlPr locked="0" defaultSize="0" print="0" autoFill="0" autoPict="0" macro="[1]!Sheet1.deleteRow">
                <anchor moveWithCells="1" sizeWithCells="1">
                  <from>
                    <xdr:col>6</xdr:col>
                    <xdr:colOff>0</xdr:colOff>
                    <xdr:row>1029</xdr:row>
                    <xdr:rowOff>0</xdr:rowOff>
                  </from>
                  <to>
                    <xdr:col>10</xdr:col>
                    <xdr:colOff>0</xdr:colOff>
                    <xdr:row>1030</xdr:row>
                    <xdr:rowOff>0</xdr:rowOff>
                  </to>
                </anchor>
              </controlPr>
            </control>
          </mc:Choice>
        </mc:AlternateContent>
        <mc:AlternateContent xmlns:mc="http://schemas.openxmlformats.org/markup-compatibility/2006">
          <mc:Choice Requires="x14">
            <control shapeId="1731" r:id="rId709" name="Button 707">
              <controlPr locked="0" defaultSize="0" print="0" autoFill="0" autoPict="0" macro="[1]!Sheet1.deleteRow">
                <anchor moveWithCells="1" sizeWithCells="1">
                  <from>
                    <xdr:col>6</xdr:col>
                    <xdr:colOff>0</xdr:colOff>
                    <xdr:row>1030</xdr:row>
                    <xdr:rowOff>0</xdr:rowOff>
                  </from>
                  <to>
                    <xdr:col>10</xdr:col>
                    <xdr:colOff>0</xdr:colOff>
                    <xdr:row>1031</xdr:row>
                    <xdr:rowOff>0</xdr:rowOff>
                  </to>
                </anchor>
              </controlPr>
            </control>
          </mc:Choice>
        </mc:AlternateContent>
        <mc:AlternateContent xmlns:mc="http://schemas.openxmlformats.org/markup-compatibility/2006">
          <mc:Choice Requires="x14">
            <control shapeId="1732" r:id="rId710" name="Button 708">
              <controlPr locked="0" defaultSize="0" print="0" autoFill="0" autoPict="0" macro="[1]!Sheet1.deleteRow">
                <anchor moveWithCells="1" sizeWithCells="1">
                  <from>
                    <xdr:col>6</xdr:col>
                    <xdr:colOff>0</xdr:colOff>
                    <xdr:row>1031</xdr:row>
                    <xdr:rowOff>0</xdr:rowOff>
                  </from>
                  <to>
                    <xdr:col>10</xdr:col>
                    <xdr:colOff>0</xdr:colOff>
                    <xdr:row>1032</xdr:row>
                    <xdr:rowOff>0</xdr:rowOff>
                  </to>
                </anchor>
              </controlPr>
            </control>
          </mc:Choice>
        </mc:AlternateContent>
        <mc:AlternateContent xmlns:mc="http://schemas.openxmlformats.org/markup-compatibility/2006">
          <mc:Choice Requires="x14">
            <control shapeId="1733" r:id="rId711" name="Button 709">
              <controlPr locked="0" defaultSize="0" print="0" autoFill="0" autoPict="0" macro="[1]!Sheet1.deleteRow">
                <anchor moveWithCells="1" sizeWithCells="1">
                  <from>
                    <xdr:col>6</xdr:col>
                    <xdr:colOff>0</xdr:colOff>
                    <xdr:row>1032</xdr:row>
                    <xdr:rowOff>0</xdr:rowOff>
                  </from>
                  <to>
                    <xdr:col>10</xdr:col>
                    <xdr:colOff>0</xdr:colOff>
                    <xdr:row>1033</xdr:row>
                    <xdr:rowOff>0</xdr:rowOff>
                  </to>
                </anchor>
              </controlPr>
            </control>
          </mc:Choice>
        </mc:AlternateContent>
        <mc:AlternateContent xmlns:mc="http://schemas.openxmlformats.org/markup-compatibility/2006">
          <mc:Choice Requires="x14">
            <control shapeId="1734" r:id="rId712" name="Button 710">
              <controlPr locked="0" defaultSize="0" print="0" autoFill="0" autoPict="0" macro="[1]!Sheet1.deleteRow">
                <anchor moveWithCells="1" sizeWithCells="1">
                  <from>
                    <xdr:col>6</xdr:col>
                    <xdr:colOff>0</xdr:colOff>
                    <xdr:row>1033</xdr:row>
                    <xdr:rowOff>0</xdr:rowOff>
                  </from>
                  <to>
                    <xdr:col>10</xdr:col>
                    <xdr:colOff>0</xdr:colOff>
                    <xdr:row>1034</xdr:row>
                    <xdr:rowOff>0</xdr:rowOff>
                  </to>
                </anchor>
              </controlPr>
            </control>
          </mc:Choice>
        </mc:AlternateContent>
        <mc:AlternateContent xmlns:mc="http://schemas.openxmlformats.org/markup-compatibility/2006">
          <mc:Choice Requires="x14">
            <control shapeId="1735" r:id="rId713" name="Button 711">
              <controlPr locked="0" defaultSize="0" print="0" autoFill="0" autoPict="0" macro="[1]!Sheet1.deleteRow">
                <anchor moveWithCells="1" sizeWithCells="1">
                  <from>
                    <xdr:col>6</xdr:col>
                    <xdr:colOff>0</xdr:colOff>
                    <xdr:row>1034</xdr:row>
                    <xdr:rowOff>0</xdr:rowOff>
                  </from>
                  <to>
                    <xdr:col>10</xdr:col>
                    <xdr:colOff>0</xdr:colOff>
                    <xdr:row>1035</xdr:row>
                    <xdr:rowOff>0</xdr:rowOff>
                  </to>
                </anchor>
              </controlPr>
            </control>
          </mc:Choice>
        </mc:AlternateContent>
        <mc:AlternateContent xmlns:mc="http://schemas.openxmlformats.org/markup-compatibility/2006">
          <mc:Choice Requires="x14">
            <control shapeId="1736" r:id="rId714" name="Button 712">
              <controlPr locked="0" defaultSize="0" print="0" autoFill="0" autoPict="0" macro="[1]!Sheet1.deleteRow">
                <anchor moveWithCells="1" sizeWithCells="1">
                  <from>
                    <xdr:col>6</xdr:col>
                    <xdr:colOff>0</xdr:colOff>
                    <xdr:row>1035</xdr:row>
                    <xdr:rowOff>0</xdr:rowOff>
                  </from>
                  <to>
                    <xdr:col>10</xdr:col>
                    <xdr:colOff>0</xdr:colOff>
                    <xdr:row>1036</xdr:row>
                    <xdr:rowOff>0</xdr:rowOff>
                  </to>
                </anchor>
              </controlPr>
            </control>
          </mc:Choice>
        </mc:AlternateContent>
        <mc:AlternateContent xmlns:mc="http://schemas.openxmlformats.org/markup-compatibility/2006">
          <mc:Choice Requires="x14">
            <control shapeId="1737" r:id="rId715" name="Button 713">
              <controlPr locked="0" defaultSize="0" print="0" autoFill="0" autoPict="0" macro="[1]!Sheet1.deleteRow">
                <anchor moveWithCells="1" sizeWithCells="1">
                  <from>
                    <xdr:col>6</xdr:col>
                    <xdr:colOff>0</xdr:colOff>
                    <xdr:row>1036</xdr:row>
                    <xdr:rowOff>0</xdr:rowOff>
                  </from>
                  <to>
                    <xdr:col>10</xdr:col>
                    <xdr:colOff>0</xdr:colOff>
                    <xdr:row>1037</xdr:row>
                    <xdr:rowOff>0</xdr:rowOff>
                  </to>
                </anchor>
              </controlPr>
            </control>
          </mc:Choice>
        </mc:AlternateContent>
        <mc:AlternateContent xmlns:mc="http://schemas.openxmlformats.org/markup-compatibility/2006">
          <mc:Choice Requires="x14">
            <control shapeId="1738" r:id="rId716" name="Button 714">
              <controlPr locked="0" defaultSize="0" print="0" autoFill="0" autoPict="0" macro="[1]!Sheet1.deleteRow">
                <anchor moveWithCells="1" sizeWithCells="1">
                  <from>
                    <xdr:col>6</xdr:col>
                    <xdr:colOff>0</xdr:colOff>
                    <xdr:row>1037</xdr:row>
                    <xdr:rowOff>0</xdr:rowOff>
                  </from>
                  <to>
                    <xdr:col>10</xdr:col>
                    <xdr:colOff>0</xdr:colOff>
                    <xdr:row>1038</xdr:row>
                    <xdr:rowOff>0</xdr:rowOff>
                  </to>
                </anchor>
              </controlPr>
            </control>
          </mc:Choice>
        </mc:AlternateContent>
        <mc:AlternateContent xmlns:mc="http://schemas.openxmlformats.org/markup-compatibility/2006">
          <mc:Choice Requires="x14">
            <control shapeId="1739" r:id="rId717" name="Button 715">
              <controlPr locked="0" defaultSize="0" print="0" autoFill="0" autoPict="0" macro="[1]!Sheet1.deleteRow">
                <anchor moveWithCells="1" sizeWithCells="1">
                  <from>
                    <xdr:col>6</xdr:col>
                    <xdr:colOff>0</xdr:colOff>
                    <xdr:row>1038</xdr:row>
                    <xdr:rowOff>0</xdr:rowOff>
                  </from>
                  <to>
                    <xdr:col>10</xdr:col>
                    <xdr:colOff>0</xdr:colOff>
                    <xdr:row>1039</xdr:row>
                    <xdr:rowOff>0</xdr:rowOff>
                  </to>
                </anchor>
              </controlPr>
            </control>
          </mc:Choice>
        </mc:AlternateContent>
        <mc:AlternateContent xmlns:mc="http://schemas.openxmlformats.org/markup-compatibility/2006">
          <mc:Choice Requires="x14">
            <control shapeId="1740" r:id="rId718" name="Button 716">
              <controlPr locked="0" defaultSize="0" print="0" autoFill="0" autoPict="0" macro="[1]!Sheet1.deleteRow">
                <anchor moveWithCells="1" sizeWithCells="1">
                  <from>
                    <xdr:col>6</xdr:col>
                    <xdr:colOff>0</xdr:colOff>
                    <xdr:row>1039</xdr:row>
                    <xdr:rowOff>0</xdr:rowOff>
                  </from>
                  <to>
                    <xdr:col>10</xdr:col>
                    <xdr:colOff>0</xdr:colOff>
                    <xdr:row>1040</xdr:row>
                    <xdr:rowOff>0</xdr:rowOff>
                  </to>
                </anchor>
              </controlPr>
            </control>
          </mc:Choice>
        </mc:AlternateContent>
        <mc:AlternateContent xmlns:mc="http://schemas.openxmlformats.org/markup-compatibility/2006">
          <mc:Choice Requires="x14">
            <control shapeId="1741" r:id="rId719" name="Button 717">
              <controlPr locked="0" defaultSize="0" print="0" autoFill="0" autoPict="0" macro="[1]!Sheet1.deleteRow">
                <anchor moveWithCells="1" sizeWithCells="1">
                  <from>
                    <xdr:col>6</xdr:col>
                    <xdr:colOff>0</xdr:colOff>
                    <xdr:row>1040</xdr:row>
                    <xdr:rowOff>0</xdr:rowOff>
                  </from>
                  <to>
                    <xdr:col>10</xdr:col>
                    <xdr:colOff>0</xdr:colOff>
                    <xdr:row>1041</xdr:row>
                    <xdr:rowOff>0</xdr:rowOff>
                  </to>
                </anchor>
              </controlPr>
            </control>
          </mc:Choice>
        </mc:AlternateContent>
        <mc:AlternateContent xmlns:mc="http://schemas.openxmlformats.org/markup-compatibility/2006">
          <mc:Choice Requires="x14">
            <control shapeId="1742" r:id="rId720" name="Button 718">
              <controlPr locked="0" defaultSize="0" print="0" autoFill="0" autoPict="0" macro="[1]!Sheet1.deleteRow">
                <anchor moveWithCells="1" sizeWithCells="1">
                  <from>
                    <xdr:col>6</xdr:col>
                    <xdr:colOff>0</xdr:colOff>
                    <xdr:row>1041</xdr:row>
                    <xdr:rowOff>0</xdr:rowOff>
                  </from>
                  <to>
                    <xdr:col>10</xdr:col>
                    <xdr:colOff>0</xdr:colOff>
                    <xdr:row>1042</xdr:row>
                    <xdr:rowOff>0</xdr:rowOff>
                  </to>
                </anchor>
              </controlPr>
            </control>
          </mc:Choice>
        </mc:AlternateContent>
        <mc:AlternateContent xmlns:mc="http://schemas.openxmlformats.org/markup-compatibility/2006">
          <mc:Choice Requires="x14">
            <control shapeId="1743" r:id="rId721" name="Button 719">
              <controlPr locked="0" defaultSize="0" print="0" autoFill="0" autoPict="0" macro="[1]!Sheet1.deleteRow">
                <anchor moveWithCells="1" sizeWithCells="1">
                  <from>
                    <xdr:col>6</xdr:col>
                    <xdr:colOff>0</xdr:colOff>
                    <xdr:row>1042</xdr:row>
                    <xdr:rowOff>0</xdr:rowOff>
                  </from>
                  <to>
                    <xdr:col>10</xdr:col>
                    <xdr:colOff>0</xdr:colOff>
                    <xdr:row>1043</xdr:row>
                    <xdr:rowOff>0</xdr:rowOff>
                  </to>
                </anchor>
              </controlPr>
            </control>
          </mc:Choice>
        </mc:AlternateContent>
        <mc:AlternateContent xmlns:mc="http://schemas.openxmlformats.org/markup-compatibility/2006">
          <mc:Choice Requires="x14">
            <control shapeId="1744" r:id="rId722" name="Button 720">
              <controlPr locked="0" defaultSize="0" print="0" autoFill="0" autoPict="0" macro="[1]!Sheet1.deleteRow">
                <anchor moveWithCells="1" sizeWithCells="1">
                  <from>
                    <xdr:col>6</xdr:col>
                    <xdr:colOff>0</xdr:colOff>
                    <xdr:row>1043</xdr:row>
                    <xdr:rowOff>0</xdr:rowOff>
                  </from>
                  <to>
                    <xdr:col>10</xdr:col>
                    <xdr:colOff>0</xdr:colOff>
                    <xdr:row>1044</xdr:row>
                    <xdr:rowOff>0</xdr:rowOff>
                  </to>
                </anchor>
              </controlPr>
            </control>
          </mc:Choice>
        </mc:AlternateContent>
        <mc:AlternateContent xmlns:mc="http://schemas.openxmlformats.org/markup-compatibility/2006">
          <mc:Choice Requires="x14">
            <control shapeId="1745" r:id="rId723" name="Button 721">
              <controlPr locked="0" defaultSize="0" print="0" autoFill="0" autoPict="0" macro="[1]!Sheet1.InsertNewTableRow">
                <anchor moveWithCells="1" sizeWithCells="1">
                  <from>
                    <xdr:col>6</xdr:col>
                    <xdr:colOff>0</xdr:colOff>
                    <xdr:row>1053</xdr:row>
                    <xdr:rowOff>0</xdr:rowOff>
                  </from>
                  <to>
                    <xdr:col>10</xdr:col>
                    <xdr:colOff>0</xdr:colOff>
                    <xdr:row>1054</xdr:row>
                    <xdr:rowOff>0</xdr:rowOff>
                  </to>
                </anchor>
              </controlPr>
            </control>
          </mc:Choice>
        </mc:AlternateContent>
        <mc:AlternateContent xmlns:mc="http://schemas.openxmlformats.org/markup-compatibility/2006">
          <mc:Choice Requires="x14">
            <control shapeId="1746" r:id="rId724" name="Button 722">
              <controlPr locked="0" defaultSize="0" print="0" autoFill="0" autoPict="0" macro="[1]!Sheet1.deleteRow">
                <anchor moveWithCells="1" sizeWithCells="1">
                  <from>
                    <xdr:col>6</xdr:col>
                    <xdr:colOff>0</xdr:colOff>
                    <xdr:row>1054</xdr:row>
                    <xdr:rowOff>0</xdr:rowOff>
                  </from>
                  <to>
                    <xdr:col>10</xdr:col>
                    <xdr:colOff>0</xdr:colOff>
                    <xdr:row>1055</xdr:row>
                    <xdr:rowOff>0</xdr:rowOff>
                  </to>
                </anchor>
              </controlPr>
            </control>
          </mc:Choice>
        </mc:AlternateContent>
        <mc:AlternateContent xmlns:mc="http://schemas.openxmlformats.org/markup-compatibility/2006">
          <mc:Choice Requires="x14">
            <control shapeId="1747" r:id="rId725" name="Button 723">
              <controlPr locked="0" defaultSize="0" print="0" autoFill="0" autoPict="0" macro="[1]!Sheet1.deleteProcedure">
                <anchor moveWithCells="1" sizeWithCells="1">
                  <from>
                    <xdr:col>6</xdr:col>
                    <xdr:colOff>0</xdr:colOff>
                    <xdr:row>1046</xdr:row>
                    <xdr:rowOff>0</xdr:rowOff>
                  </from>
                  <to>
                    <xdr:col>10</xdr:col>
                    <xdr:colOff>0</xdr:colOff>
                    <xdr:row>1047</xdr:row>
                    <xdr:rowOff>0</xdr:rowOff>
                  </to>
                </anchor>
              </controlPr>
            </control>
          </mc:Choice>
        </mc:AlternateContent>
        <mc:AlternateContent xmlns:mc="http://schemas.openxmlformats.org/markup-compatibility/2006">
          <mc:Choice Requires="x14">
            <control shapeId="1748" r:id="rId726" name="Button 724">
              <controlPr locked="0" defaultSize="0" print="0" autoFill="0" autoPict="0" macro="[1]!Sheet1.deleteRow">
                <anchor moveWithCells="1" sizeWithCells="1">
                  <from>
                    <xdr:col>6</xdr:col>
                    <xdr:colOff>0</xdr:colOff>
                    <xdr:row>1055</xdr:row>
                    <xdr:rowOff>0</xdr:rowOff>
                  </from>
                  <to>
                    <xdr:col>10</xdr:col>
                    <xdr:colOff>0</xdr:colOff>
                    <xdr:row>1056</xdr:row>
                    <xdr:rowOff>0</xdr:rowOff>
                  </to>
                </anchor>
              </controlPr>
            </control>
          </mc:Choice>
        </mc:AlternateContent>
        <mc:AlternateContent xmlns:mc="http://schemas.openxmlformats.org/markup-compatibility/2006">
          <mc:Choice Requires="x14">
            <control shapeId="1749" r:id="rId727" name="Button 725">
              <controlPr locked="0" defaultSize="0" print="0" autoFill="0" autoPict="0" macro="[1]!Sheet1.deleteRow">
                <anchor moveWithCells="1" sizeWithCells="1">
                  <from>
                    <xdr:col>6</xdr:col>
                    <xdr:colOff>0</xdr:colOff>
                    <xdr:row>1056</xdr:row>
                    <xdr:rowOff>0</xdr:rowOff>
                  </from>
                  <to>
                    <xdr:col>10</xdr:col>
                    <xdr:colOff>0</xdr:colOff>
                    <xdr:row>1057</xdr:row>
                    <xdr:rowOff>0</xdr:rowOff>
                  </to>
                </anchor>
              </controlPr>
            </control>
          </mc:Choice>
        </mc:AlternateContent>
        <mc:AlternateContent xmlns:mc="http://schemas.openxmlformats.org/markup-compatibility/2006">
          <mc:Choice Requires="x14">
            <control shapeId="1750" r:id="rId728" name="Button 726">
              <controlPr locked="0" defaultSize="0" print="0" autoFill="0" autoPict="0" macro="[1]!Sheet1.deleteRow">
                <anchor moveWithCells="1" sizeWithCells="1">
                  <from>
                    <xdr:col>6</xdr:col>
                    <xdr:colOff>0</xdr:colOff>
                    <xdr:row>1057</xdr:row>
                    <xdr:rowOff>0</xdr:rowOff>
                  </from>
                  <to>
                    <xdr:col>10</xdr:col>
                    <xdr:colOff>0</xdr:colOff>
                    <xdr:row>1058</xdr:row>
                    <xdr:rowOff>0</xdr:rowOff>
                  </to>
                </anchor>
              </controlPr>
            </control>
          </mc:Choice>
        </mc:AlternateContent>
        <mc:AlternateContent xmlns:mc="http://schemas.openxmlformats.org/markup-compatibility/2006">
          <mc:Choice Requires="x14">
            <control shapeId="1751" r:id="rId729" name="Button 727">
              <controlPr locked="0" defaultSize="0" print="0" autoFill="0" autoPict="0" macro="[1]!Sheet1.deleteRow">
                <anchor moveWithCells="1" sizeWithCells="1">
                  <from>
                    <xdr:col>6</xdr:col>
                    <xdr:colOff>0</xdr:colOff>
                    <xdr:row>1058</xdr:row>
                    <xdr:rowOff>0</xdr:rowOff>
                  </from>
                  <to>
                    <xdr:col>10</xdr:col>
                    <xdr:colOff>0</xdr:colOff>
                    <xdr:row>1059</xdr:row>
                    <xdr:rowOff>0</xdr:rowOff>
                  </to>
                </anchor>
              </controlPr>
            </control>
          </mc:Choice>
        </mc:AlternateContent>
        <mc:AlternateContent xmlns:mc="http://schemas.openxmlformats.org/markup-compatibility/2006">
          <mc:Choice Requires="x14">
            <control shapeId="1752" r:id="rId730" name="Button 728">
              <controlPr locked="0" defaultSize="0" print="0" autoFill="0" autoPict="0" macro="[1]!Sheet1.deleteRow">
                <anchor moveWithCells="1" sizeWithCells="1">
                  <from>
                    <xdr:col>6</xdr:col>
                    <xdr:colOff>0</xdr:colOff>
                    <xdr:row>1059</xdr:row>
                    <xdr:rowOff>0</xdr:rowOff>
                  </from>
                  <to>
                    <xdr:col>10</xdr:col>
                    <xdr:colOff>0</xdr:colOff>
                    <xdr:row>1060</xdr:row>
                    <xdr:rowOff>0</xdr:rowOff>
                  </to>
                </anchor>
              </controlPr>
            </control>
          </mc:Choice>
        </mc:AlternateContent>
        <mc:AlternateContent xmlns:mc="http://schemas.openxmlformats.org/markup-compatibility/2006">
          <mc:Choice Requires="x14">
            <control shapeId="1753" r:id="rId731" name="Button 729">
              <controlPr locked="0" defaultSize="0" print="0" autoFill="0" autoPict="0" macro="[1]!Sheet1.deleteRow">
                <anchor moveWithCells="1" sizeWithCells="1">
                  <from>
                    <xdr:col>6</xdr:col>
                    <xdr:colOff>0</xdr:colOff>
                    <xdr:row>1060</xdr:row>
                    <xdr:rowOff>0</xdr:rowOff>
                  </from>
                  <to>
                    <xdr:col>10</xdr:col>
                    <xdr:colOff>0</xdr:colOff>
                    <xdr:row>1061</xdr:row>
                    <xdr:rowOff>0</xdr:rowOff>
                  </to>
                </anchor>
              </controlPr>
            </control>
          </mc:Choice>
        </mc:AlternateContent>
        <mc:AlternateContent xmlns:mc="http://schemas.openxmlformats.org/markup-compatibility/2006">
          <mc:Choice Requires="x14">
            <control shapeId="1754" r:id="rId732" name="Button 730">
              <controlPr locked="0" defaultSize="0" print="0" autoFill="0" autoPict="0" macro="[1]!Sheet1.deleteRow">
                <anchor moveWithCells="1" sizeWithCells="1">
                  <from>
                    <xdr:col>6</xdr:col>
                    <xdr:colOff>0</xdr:colOff>
                    <xdr:row>1061</xdr:row>
                    <xdr:rowOff>0</xdr:rowOff>
                  </from>
                  <to>
                    <xdr:col>10</xdr:col>
                    <xdr:colOff>0</xdr:colOff>
                    <xdr:row>1062</xdr:row>
                    <xdr:rowOff>0</xdr:rowOff>
                  </to>
                </anchor>
              </controlPr>
            </control>
          </mc:Choice>
        </mc:AlternateContent>
        <mc:AlternateContent xmlns:mc="http://schemas.openxmlformats.org/markup-compatibility/2006">
          <mc:Choice Requires="x14">
            <control shapeId="1755" r:id="rId733" name="Button 731">
              <controlPr locked="0" defaultSize="0" print="0" autoFill="0" autoPict="0" macro="[1]!Sheet1.deleteRow">
                <anchor moveWithCells="1" sizeWithCells="1">
                  <from>
                    <xdr:col>6</xdr:col>
                    <xdr:colOff>0</xdr:colOff>
                    <xdr:row>1062</xdr:row>
                    <xdr:rowOff>0</xdr:rowOff>
                  </from>
                  <to>
                    <xdr:col>10</xdr:col>
                    <xdr:colOff>0</xdr:colOff>
                    <xdr:row>1063</xdr:row>
                    <xdr:rowOff>0</xdr:rowOff>
                  </to>
                </anchor>
              </controlPr>
            </control>
          </mc:Choice>
        </mc:AlternateContent>
        <mc:AlternateContent xmlns:mc="http://schemas.openxmlformats.org/markup-compatibility/2006">
          <mc:Choice Requires="x14">
            <control shapeId="1756" r:id="rId734" name="Button 732">
              <controlPr locked="0" defaultSize="0" print="0" autoFill="0" autoPict="0" macro="[1]!Sheet1.deleteRow">
                <anchor moveWithCells="1" sizeWithCells="1">
                  <from>
                    <xdr:col>6</xdr:col>
                    <xdr:colOff>0</xdr:colOff>
                    <xdr:row>1063</xdr:row>
                    <xdr:rowOff>0</xdr:rowOff>
                  </from>
                  <to>
                    <xdr:col>10</xdr:col>
                    <xdr:colOff>0</xdr:colOff>
                    <xdr:row>1064</xdr:row>
                    <xdr:rowOff>0</xdr:rowOff>
                  </to>
                </anchor>
              </controlPr>
            </control>
          </mc:Choice>
        </mc:AlternateContent>
        <mc:AlternateContent xmlns:mc="http://schemas.openxmlformats.org/markup-compatibility/2006">
          <mc:Choice Requires="x14">
            <control shapeId="1757" r:id="rId735" name="Button 733">
              <controlPr locked="0" defaultSize="0" print="0" autoFill="0" autoPict="0" macro="[1]!Sheet1.deleteRow">
                <anchor moveWithCells="1" sizeWithCells="1">
                  <from>
                    <xdr:col>6</xdr:col>
                    <xdr:colOff>0</xdr:colOff>
                    <xdr:row>1064</xdr:row>
                    <xdr:rowOff>0</xdr:rowOff>
                  </from>
                  <to>
                    <xdr:col>10</xdr:col>
                    <xdr:colOff>0</xdr:colOff>
                    <xdr:row>1065</xdr:row>
                    <xdr:rowOff>0</xdr:rowOff>
                  </to>
                </anchor>
              </controlPr>
            </control>
          </mc:Choice>
        </mc:AlternateContent>
        <mc:AlternateContent xmlns:mc="http://schemas.openxmlformats.org/markup-compatibility/2006">
          <mc:Choice Requires="x14">
            <control shapeId="1758" r:id="rId736" name="Button 734">
              <controlPr locked="0" defaultSize="0" print="0" autoFill="0" autoPict="0" macro="[1]!Sheet1.deleteRow">
                <anchor moveWithCells="1" sizeWithCells="1">
                  <from>
                    <xdr:col>6</xdr:col>
                    <xdr:colOff>0</xdr:colOff>
                    <xdr:row>1065</xdr:row>
                    <xdr:rowOff>0</xdr:rowOff>
                  </from>
                  <to>
                    <xdr:col>10</xdr:col>
                    <xdr:colOff>0</xdr:colOff>
                    <xdr:row>1066</xdr:row>
                    <xdr:rowOff>0</xdr:rowOff>
                  </to>
                </anchor>
              </controlPr>
            </control>
          </mc:Choice>
        </mc:AlternateContent>
        <mc:AlternateContent xmlns:mc="http://schemas.openxmlformats.org/markup-compatibility/2006">
          <mc:Choice Requires="x14">
            <control shapeId="1759" r:id="rId737" name="Button 735">
              <controlPr locked="0" defaultSize="0" print="0" autoFill="0" autoPict="0" macro="[1]!Sheet1.deleteRow">
                <anchor moveWithCells="1" sizeWithCells="1">
                  <from>
                    <xdr:col>6</xdr:col>
                    <xdr:colOff>0</xdr:colOff>
                    <xdr:row>1066</xdr:row>
                    <xdr:rowOff>0</xdr:rowOff>
                  </from>
                  <to>
                    <xdr:col>10</xdr:col>
                    <xdr:colOff>0</xdr:colOff>
                    <xdr:row>1067</xdr:row>
                    <xdr:rowOff>0</xdr:rowOff>
                  </to>
                </anchor>
              </controlPr>
            </control>
          </mc:Choice>
        </mc:AlternateContent>
        <mc:AlternateContent xmlns:mc="http://schemas.openxmlformats.org/markup-compatibility/2006">
          <mc:Choice Requires="x14">
            <control shapeId="1760" r:id="rId738" name="Button 736">
              <controlPr locked="0" defaultSize="0" print="0" autoFill="0" autoPict="0" macro="[1]!Sheet1.deleteRow">
                <anchor moveWithCells="1" sizeWithCells="1">
                  <from>
                    <xdr:col>6</xdr:col>
                    <xdr:colOff>0</xdr:colOff>
                    <xdr:row>1067</xdr:row>
                    <xdr:rowOff>0</xdr:rowOff>
                  </from>
                  <to>
                    <xdr:col>10</xdr:col>
                    <xdr:colOff>0</xdr:colOff>
                    <xdr:row>1068</xdr:row>
                    <xdr:rowOff>0</xdr:rowOff>
                  </to>
                </anchor>
              </controlPr>
            </control>
          </mc:Choice>
        </mc:AlternateContent>
        <mc:AlternateContent xmlns:mc="http://schemas.openxmlformats.org/markup-compatibility/2006">
          <mc:Choice Requires="x14">
            <control shapeId="1761" r:id="rId739" name="Button 737">
              <controlPr locked="0" defaultSize="0" print="0" autoFill="0" autoPict="0" macro="[1]!Sheet1.deleteRow">
                <anchor moveWithCells="1" sizeWithCells="1">
                  <from>
                    <xdr:col>6</xdr:col>
                    <xdr:colOff>0</xdr:colOff>
                    <xdr:row>1068</xdr:row>
                    <xdr:rowOff>0</xdr:rowOff>
                  </from>
                  <to>
                    <xdr:col>10</xdr:col>
                    <xdr:colOff>0</xdr:colOff>
                    <xdr:row>1069</xdr:row>
                    <xdr:rowOff>0</xdr:rowOff>
                  </to>
                </anchor>
              </controlPr>
            </control>
          </mc:Choice>
        </mc:AlternateContent>
        <mc:AlternateContent xmlns:mc="http://schemas.openxmlformats.org/markup-compatibility/2006">
          <mc:Choice Requires="x14">
            <control shapeId="1762" r:id="rId740" name="Button 738">
              <controlPr locked="0" defaultSize="0" print="0" autoFill="0" autoPict="0" macro="[1]!Sheet1.deleteRow">
                <anchor moveWithCells="1" sizeWithCells="1">
                  <from>
                    <xdr:col>6</xdr:col>
                    <xdr:colOff>0</xdr:colOff>
                    <xdr:row>1069</xdr:row>
                    <xdr:rowOff>0</xdr:rowOff>
                  </from>
                  <to>
                    <xdr:col>10</xdr:col>
                    <xdr:colOff>0</xdr:colOff>
                    <xdr:row>1070</xdr:row>
                    <xdr:rowOff>0</xdr:rowOff>
                  </to>
                </anchor>
              </controlPr>
            </control>
          </mc:Choice>
        </mc:AlternateContent>
        <mc:AlternateContent xmlns:mc="http://schemas.openxmlformats.org/markup-compatibility/2006">
          <mc:Choice Requires="x14">
            <control shapeId="1763" r:id="rId741" name="Button 739">
              <controlPr locked="0" defaultSize="0" print="0" autoFill="0" autoPict="0" macro="[1]!Sheet1.deleteRow">
                <anchor moveWithCells="1" sizeWithCells="1">
                  <from>
                    <xdr:col>6</xdr:col>
                    <xdr:colOff>0</xdr:colOff>
                    <xdr:row>1070</xdr:row>
                    <xdr:rowOff>0</xdr:rowOff>
                  </from>
                  <to>
                    <xdr:col>10</xdr:col>
                    <xdr:colOff>0</xdr:colOff>
                    <xdr:row>1071</xdr:row>
                    <xdr:rowOff>0</xdr:rowOff>
                  </to>
                </anchor>
              </controlPr>
            </control>
          </mc:Choice>
        </mc:AlternateContent>
        <mc:AlternateContent xmlns:mc="http://schemas.openxmlformats.org/markup-compatibility/2006">
          <mc:Choice Requires="x14">
            <control shapeId="1764" r:id="rId742" name="Button 740">
              <controlPr locked="0" defaultSize="0" print="0" autoFill="0" autoPict="0" macro="[1]!Sheet1.InsertNewTableRow">
                <anchor moveWithCells="1" sizeWithCells="1">
                  <from>
                    <xdr:col>6</xdr:col>
                    <xdr:colOff>0</xdr:colOff>
                    <xdr:row>1080</xdr:row>
                    <xdr:rowOff>0</xdr:rowOff>
                  </from>
                  <to>
                    <xdr:col>10</xdr:col>
                    <xdr:colOff>0</xdr:colOff>
                    <xdr:row>1081</xdr:row>
                    <xdr:rowOff>0</xdr:rowOff>
                  </to>
                </anchor>
              </controlPr>
            </control>
          </mc:Choice>
        </mc:AlternateContent>
        <mc:AlternateContent xmlns:mc="http://schemas.openxmlformats.org/markup-compatibility/2006">
          <mc:Choice Requires="x14">
            <control shapeId="1765" r:id="rId743" name="Button 741">
              <controlPr locked="0" defaultSize="0" print="0" autoFill="0" autoPict="0" macro="[1]!Sheet1.deleteRow">
                <anchor moveWithCells="1" sizeWithCells="1">
                  <from>
                    <xdr:col>6</xdr:col>
                    <xdr:colOff>0</xdr:colOff>
                    <xdr:row>1081</xdr:row>
                    <xdr:rowOff>0</xdr:rowOff>
                  </from>
                  <to>
                    <xdr:col>10</xdr:col>
                    <xdr:colOff>0</xdr:colOff>
                    <xdr:row>1082</xdr:row>
                    <xdr:rowOff>0</xdr:rowOff>
                  </to>
                </anchor>
              </controlPr>
            </control>
          </mc:Choice>
        </mc:AlternateContent>
        <mc:AlternateContent xmlns:mc="http://schemas.openxmlformats.org/markup-compatibility/2006">
          <mc:Choice Requires="x14">
            <control shapeId="1766" r:id="rId744" name="Button 742">
              <controlPr locked="0" defaultSize="0" print="0" autoFill="0" autoPict="0" macro="[1]!Sheet1.deleteProcedure">
                <anchor moveWithCells="1" sizeWithCells="1">
                  <from>
                    <xdr:col>6</xdr:col>
                    <xdr:colOff>0</xdr:colOff>
                    <xdr:row>1073</xdr:row>
                    <xdr:rowOff>0</xdr:rowOff>
                  </from>
                  <to>
                    <xdr:col>10</xdr:col>
                    <xdr:colOff>0</xdr:colOff>
                    <xdr:row>1074</xdr:row>
                    <xdr:rowOff>0</xdr:rowOff>
                  </to>
                </anchor>
              </controlPr>
            </control>
          </mc:Choice>
        </mc:AlternateContent>
        <mc:AlternateContent xmlns:mc="http://schemas.openxmlformats.org/markup-compatibility/2006">
          <mc:Choice Requires="x14">
            <control shapeId="1767" r:id="rId745" name="Button 743">
              <controlPr locked="0" defaultSize="0" print="0" autoFill="0" autoPict="0" macro="[1]!Sheet1.deleteRow">
                <anchor moveWithCells="1" sizeWithCells="1">
                  <from>
                    <xdr:col>6</xdr:col>
                    <xdr:colOff>0</xdr:colOff>
                    <xdr:row>1082</xdr:row>
                    <xdr:rowOff>0</xdr:rowOff>
                  </from>
                  <to>
                    <xdr:col>10</xdr:col>
                    <xdr:colOff>0</xdr:colOff>
                    <xdr:row>1083</xdr:row>
                    <xdr:rowOff>0</xdr:rowOff>
                  </to>
                </anchor>
              </controlPr>
            </control>
          </mc:Choice>
        </mc:AlternateContent>
        <mc:AlternateContent xmlns:mc="http://schemas.openxmlformats.org/markup-compatibility/2006">
          <mc:Choice Requires="x14">
            <control shapeId="1768" r:id="rId746" name="Button 744">
              <controlPr locked="0" defaultSize="0" print="0" autoFill="0" autoPict="0" macro="[1]!Sheet1.deleteRow">
                <anchor moveWithCells="1" sizeWithCells="1">
                  <from>
                    <xdr:col>6</xdr:col>
                    <xdr:colOff>0</xdr:colOff>
                    <xdr:row>1083</xdr:row>
                    <xdr:rowOff>0</xdr:rowOff>
                  </from>
                  <to>
                    <xdr:col>10</xdr:col>
                    <xdr:colOff>0</xdr:colOff>
                    <xdr:row>1084</xdr:row>
                    <xdr:rowOff>0</xdr:rowOff>
                  </to>
                </anchor>
              </controlPr>
            </control>
          </mc:Choice>
        </mc:AlternateContent>
        <mc:AlternateContent xmlns:mc="http://schemas.openxmlformats.org/markup-compatibility/2006">
          <mc:Choice Requires="x14">
            <control shapeId="1769" r:id="rId747" name="Button 745">
              <controlPr locked="0" defaultSize="0" print="0" autoFill="0" autoPict="0" macro="[1]!Sheet1.deleteRow">
                <anchor moveWithCells="1" sizeWithCells="1">
                  <from>
                    <xdr:col>6</xdr:col>
                    <xdr:colOff>0</xdr:colOff>
                    <xdr:row>1084</xdr:row>
                    <xdr:rowOff>0</xdr:rowOff>
                  </from>
                  <to>
                    <xdr:col>10</xdr:col>
                    <xdr:colOff>0</xdr:colOff>
                    <xdr:row>1085</xdr:row>
                    <xdr:rowOff>0</xdr:rowOff>
                  </to>
                </anchor>
              </controlPr>
            </control>
          </mc:Choice>
        </mc:AlternateContent>
        <mc:AlternateContent xmlns:mc="http://schemas.openxmlformats.org/markup-compatibility/2006">
          <mc:Choice Requires="x14">
            <control shapeId="1770" r:id="rId748" name="Button 746">
              <controlPr locked="0" defaultSize="0" print="0" autoFill="0" autoPict="0" macro="[1]!Sheet1.deleteRow">
                <anchor moveWithCells="1" sizeWithCells="1">
                  <from>
                    <xdr:col>6</xdr:col>
                    <xdr:colOff>0</xdr:colOff>
                    <xdr:row>1085</xdr:row>
                    <xdr:rowOff>0</xdr:rowOff>
                  </from>
                  <to>
                    <xdr:col>10</xdr:col>
                    <xdr:colOff>0</xdr:colOff>
                    <xdr:row>1086</xdr:row>
                    <xdr:rowOff>0</xdr:rowOff>
                  </to>
                </anchor>
              </controlPr>
            </control>
          </mc:Choice>
        </mc:AlternateContent>
        <mc:AlternateContent xmlns:mc="http://schemas.openxmlformats.org/markup-compatibility/2006">
          <mc:Choice Requires="x14">
            <control shapeId="1771" r:id="rId749" name="Button 747">
              <controlPr locked="0" defaultSize="0" print="0" autoFill="0" autoPict="0" macro="[1]!Sheet1.deleteRow">
                <anchor moveWithCells="1" sizeWithCells="1">
                  <from>
                    <xdr:col>6</xdr:col>
                    <xdr:colOff>0</xdr:colOff>
                    <xdr:row>1086</xdr:row>
                    <xdr:rowOff>0</xdr:rowOff>
                  </from>
                  <to>
                    <xdr:col>10</xdr:col>
                    <xdr:colOff>0</xdr:colOff>
                    <xdr:row>1087</xdr:row>
                    <xdr:rowOff>0</xdr:rowOff>
                  </to>
                </anchor>
              </controlPr>
            </control>
          </mc:Choice>
        </mc:AlternateContent>
        <mc:AlternateContent xmlns:mc="http://schemas.openxmlformats.org/markup-compatibility/2006">
          <mc:Choice Requires="x14">
            <control shapeId="1772" r:id="rId750" name="Button 748">
              <controlPr locked="0" defaultSize="0" print="0" autoFill="0" autoPict="0" macro="[1]!Sheet1.deleteRow">
                <anchor moveWithCells="1" sizeWithCells="1">
                  <from>
                    <xdr:col>6</xdr:col>
                    <xdr:colOff>0</xdr:colOff>
                    <xdr:row>1087</xdr:row>
                    <xdr:rowOff>0</xdr:rowOff>
                  </from>
                  <to>
                    <xdr:col>10</xdr:col>
                    <xdr:colOff>0</xdr:colOff>
                    <xdr:row>1088</xdr:row>
                    <xdr:rowOff>0</xdr:rowOff>
                  </to>
                </anchor>
              </controlPr>
            </control>
          </mc:Choice>
        </mc:AlternateContent>
        <mc:AlternateContent xmlns:mc="http://schemas.openxmlformats.org/markup-compatibility/2006">
          <mc:Choice Requires="x14">
            <control shapeId="1773" r:id="rId751" name="Button 749">
              <controlPr locked="0" defaultSize="0" print="0" autoFill="0" autoPict="0" macro="[1]!Sheet1.deleteRow">
                <anchor moveWithCells="1" sizeWithCells="1">
                  <from>
                    <xdr:col>6</xdr:col>
                    <xdr:colOff>0</xdr:colOff>
                    <xdr:row>1088</xdr:row>
                    <xdr:rowOff>0</xdr:rowOff>
                  </from>
                  <to>
                    <xdr:col>10</xdr:col>
                    <xdr:colOff>0</xdr:colOff>
                    <xdr:row>1089</xdr:row>
                    <xdr:rowOff>0</xdr:rowOff>
                  </to>
                </anchor>
              </controlPr>
            </control>
          </mc:Choice>
        </mc:AlternateContent>
        <mc:AlternateContent xmlns:mc="http://schemas.openxmlformats.org/markup-compatibility/2006">
          <mc:Choice Requires="x14">
            <control shapeId="1774" r:id="rId752" name="Button 750">
              <controlPr locked="0" defaultSize="0" print="0" autoFill="0" autoPict="0" macro="[1]!Sheet1.deleteRow">
                <anchor moveWithCells="1" sizeWithCells="1">
                  <from>
                    <xdr:col>6</xdr:col>
                    <xdr:colOff>0</xdr:colOff>
                    <xdr:row>1089</xdr:row>
                    <xdr:rowOff>0</xdr:rowOff>
                  </from>
                  <to>
                    <xdr:col>10</xdr:col>
                    <xdr:colOff>0</xdr:colOff>
                    <xdr:row>1090</xdr:row>
                    <xdr:rowOff>0</xdr:rowOff>
                  </to>
                </anchor>
              </controlPr>
            </control>
          </mc:Choice>
        </mc:AlternateContent>
        <mc:AlternateContent xmlns:mc="http://schemas.openxmlformats.org/markup-compatibility/2006">
          <mc:Choice Requires="x14">
            <control shapeId="1775" r:id="rId753" name="Button 751">
              <controlPr locked="0" defaultSize="0" print="0" autoFill="0" autoPict="0" macro="[1]!Sheet1.deleteRow">
                <anchor moveWithCells="1" sizeWithCells="1">
                  <from>
                    <xdr:col>6</xdr:col>
                    <xdr:colOff>0</xdr:colOff>
                    <xdr:row>1090</xdr:row>
                    <xdr:rowOff>0</xdr:rowOff>
                  </from>
                  <to>
                    <xdr:col>10</xdr:col>
                    <xdr:colOff>0</xdr:colOff>
                    <xdr:row>1091</xdr:row>
                    <xdr:rowOff>0</xdr:rowOff>
                  </to>
                </anchor>
              </controlPr>
            </control>
          </mc:Choice>
        </mc:AlternateContent>
        <mc:AlternateContent xmlns:mc="http://schemas.openxmlformats.org/markup-compatibility/2006">
          <mc:Choice Requires="x14">
            <control shapeId="1776" r:id="rId754" name="Button 752">
              <controlPr locked="0" defaultSize="0" print="0" autoFill="0" autoPict="0" macro="[1]!Sheet1.deleteRow">
                <anchor moveWithCells="1" sizeWithCells="1">
                  <from>
                    <xdr:col>6</xdr:col>
                    <xdr:colOff>0</xdr:colOff>
                    <xdr:row>1091</xdr:row>
                    <xdr:rowOff>0</xdr:rowOff>
                  </from>
                  <to>
                    <xdr:col>10</xdr:col>
                    <xdr:colOff>0</xdr:colOff>
                    <xdr:row>1092</xdr:row>
                    <xdr:rowOff>0</xdr:rowOff>
                  </to>
                </anchor>
              </controlPr>
            </control>
          </mc:Choice>
        </mc:AlternateContent>
        <mc:AlternateContent xmlns:mc="http://schemas.openxmlformats.org/markup-compatibility/2006">
          <mc:Choice Requires="x14">
            <control shapeId="1777" r:id="rId755" name="Button 753">
              <controlPr locked="0" defaultSize="0" print="0" autoFill="0" autoPict="0" macro="[1]!Sheet1.deleteRow">
                <anchor moveWithCells="1" sizeWithCells="1">
                  <from>
                    <xdr:col>6</xdr:col>
                    <xdr:colOff>0</xdr:colOff>
                    <xdr:row>1092</xdr:row>
                    <xdr:rowOff>0</xdr:rowOff>
                  </from>
                  <to>
                    <xdr:col>10</xdr:col>
                    <xdr:colOff>0</xdr:colOff>
                    <xdr:row>1093</xdr:row>
                    <xdr:rowOff>0</xdr:rowOff>
                  </to>
                </anchor>
              </controlPr>
            </control>
          </mc:Choice>
        </mc:AlternateContent>
        <mc:AlternateContent xmlns:mc="http://schemas.openxmlformats.org/markup-compatibility/2006">
          <mc:Choice Requires="x14">
            <control shapeId="1778" r:id="rId756" name="Button 754">
              <controlPr locked="0" defaultSize="0" print="0" autoFill="0" autoPict="0" macro="[1]!Sheet1.deleteRow">
                <anchor moveWithCells="1" sizeWithCells="1">
                  <from>
                    <xdr:col>6</xdr:col>
                    <xdr:colOff>0</xdr:colOff>
                    <xdr:row>1093</xdr:row>
                    <xdr:rowOff>0</xdr:rowOff>
                  </from>
                  <to>
                    <xdr:col>10</xdr:col>
                    <xdr:colOff>0</xdr:colOff>
                    <xdr:row>1094</xdr:row>
                    <xdr:rowOff>0</xdr:rowOff>
                  </to>
                </anchor>
              </controlPr>
            </control>
          </mc:Choice>
        </mc:AlternateContent>
        <mc:AlternateContent xmlns:mc="http://schemas.openxmlformats.org/markup-compatibility/2006">
          <mc:Choice Requires="x14">
            <control shapeId="1779" r:id="rId757" name="Button 755">
              <controlPr locked="0" defaultSize="0" print="0" autoFill="0" autoPict="0" macro="[1]!Sheet1.deleteRow">
                <anchor moveWithCells="1" sizeWithCells="1">
                  <from>
                    <xdr:col>6</xdr:col>
                    <xdr:colOff>0</xdr:colOff>
                    <xdr:row>1094</xdr:row>
                    <xdr:rowOff>0</xdr:rowOff>
                  </from>
                  <to>
                    <xdr:col>10</xdr:col>
                    <xdr:colOff>0</xdr:colOff>
                    <xdr:row>1095</xdr:row>
                    <xdr:rowOff>0</xdr:rowOff>
                  </to>
                </anchor>
              </controlPr>
            </control>
          </mc:Choice>
        </mc:AlternateContent>
        <mc:AlternateContent xmlns:mc="http://schemas.openxmlformats.org/markup-compatibility/2006">
          <mc:Choice Requires="x14">
            <control shapeId="1780" r:id="rId758" name="Button 756">
              <controlPr locked="0" defaultSize="0" print="0" autoFill="0" autoPict="0" macro="[1]!Sheet1.deleteRow">
                <anchor moveWithCells="1" sizeWithCells="1">
                  <from>
                    <xdr:col>6</xdr:col>
                    <xdr:colOff>0</xdr:colOff>
                    <xdr:row>1095</xdr:row>
                    <xdr:rowOff>0</xdr:rowOff>
                  </from>
                  <to>
                    <xdr:col>10</xdr:col>
                    <xdr:colOff>0</xdr:colOff>
                    <xdr:row>1096</xdr:row>
                    <xdr:rowOff>0</xdr:rowOff>
                  </to>
                </anchor>
              </controlPr>
            </control>
          </mc:Choice>
        </mc:AlternateContent>
        <mc:AlternateContent xmlns:mc="http://schemas.openxmlformats.org/markup-compatibility/2006">
          <mc:Choice Requires="x14">
            <control shapeId="1781" r:id="rId759" name="Button 757">
              <controlPr locked="0" defaultSize="0" print="0" autoFill="0" autoPict="0" macro="[1]!Sheet1.deleteRow">
                <anchor moveWithCells="1" sizeWithCells="1">
                  <from>
                    <xdr:col>6</xdr:col>
                    <xdr:colOff>0</xdr:colOff>
                    <xdr:row>1096</xdr:row>
                    <xdr:rowOff>0</xdr:rowOff>
                  </from>
                  <to>
                    <xdr:col>10</xdr:col>
                    <xdr:colOff>0</xdr:colOff>
                    <xdr:row>1097</xdr:row>
                    <xdr:rowOff>0</xdr:rowOff>
                  </to>
                </anchor>
              </controlPr>
            </control>
          </mc:Choice>
        </mc:AlternateContent>
        <mc:AlternateContent xmlns:mc="http://schemas.openxmlformats.org/markup-compatibility/2006">
          <mc:Choice Requires="x14">
            <control shapeId="1782" r:id="rId760" name="Button 758">
              <controlPr locked="0" defaultSize="0" print="0" autoFill="0" autoPict="0" macro="[1]!Sheet1.deleteRow">
                <anchor moveWithCells="1" sizeWithCells="1">
                  <from>
                    <xdr:col>6</xdr:col>
                    <xdr:colOff>0</xdr:colOff>
                    <xdr:row>1097</xdr:row>
                    <xdr:rowOff>0</xdr:rowOff>
                  </from>
                  <to>
                    <xdr:col>10</xdr:col>
                    <xdr:colOff>0</xdr:colOff>
                    <xdr:row>1098</xdr:row>
                    <xdr:rowOff>0</xdr:rowOff>
                  </to>
                </anchor>
              </controlPr>
            </control>
          </mc:Choice>
        </mc:AlternateContent>
        <mc:AlternateContent xmlns:mc="http://schemas.openxmlformats.org/markup-compatibility/2006">
          <mc:Choice Requires="x14">
            <control shapeId="1783" r:id="rId761" name="Button 759">
              <controlPr locked="0" defaultSize="0" print="0" autoFill="0" autoPict="0" macro="[1]!Sheet1.deleteRow">
                <anchor moveWithCells="1" sizeWithCells="1">
                  <from>
                    <xdr:col>6</xdr:col>
                    <xdr:colOff>0</xdr:colOff>
                    <xdr:row>1098</xdr:row>
                    <xdr:rowOff>0</xdr:rowOff>
                  </from>
                  <to>
                    <xdr:col>10</xdr:col>
                    <xdr:colOff>0</xdr:colOff>
                    <xdr:row>1099</xdr:row>
                    <xdr:rowOff>0</xdr:rowOff>
                  </to>
                </anchor>
              </controlPr>
            </control>
          </mc:Choice>
        </mc:AlternateContent>
        <mc:AlternateContent xmlns:mc="http://schemas.openxmlformats.org/markup-compatibility/2006">
          <mc:Choice Requires="x14">
            <control shapeId="1784" r:id="rId762" name="Button 760">
              <controlPr locked="0" defaultSize="0" print="0" autoFill="0" autoPict="0" macro="[1]!Sheet1.deleteRow">
                <anchor moveWithCells="1" sizeWithCells="1">
                  <from>
                    <xdr:col>6</xdr:col>
                    <xdr:colOff>0</xdr:colOff>
                    <xdr:row>1099</xdr:row>
                    <xdr:rowOff>0</xdr:rowOff>
                  </from>
                  <to>
                    <xdr:col>10</xdr:col>
                    <xdr:colOff>0</xdr:colOff>
                    <xdr:row>1100</xdr:row>
                    <xdr:rowOff>0</xdr:rowOff>
                  </to>
                </anchor>
              </controlPr>
            </control>
          </mc:Choice>
        </mc:AlternateContent>
        <mc:AlternateContent xmlns:mc="http://schemas.openxmlformats.org/markup-compatibility/2006">
          <mc:Choice Requires="x14">
            <control shapeId="1785" r:id="rId763" name="Button 761">
              <controlPr locked="0" defaultSize="0" print="0" autoFill="0" autoPict="0" macro="[1]!Sheet1.deleteRow">
                <anchor moveWithCells="1" sizeWithCells="1">
                  <from>
                    <xdr:col>6</xdr:col>
                    <xdr:colOff>0</xdr:colOff>
                    <xdr:row>1100</xdr:row>
                    <xdr:rowOff>0</xdr:rowOff>
                  </from>
                  <to>
                    <xdr:col>10</xdr:col>
                    <xdr:colOff>0</xdr:colOff>
                    <xdr:row>1101</xdr:row>
                    <xdr:rowOff>0</xdr:rowOff>
                  </to>
                </anchor>
              </controlPr>
            </control>
          </mc:Choice>
        </mc:AlternateContent>
        <mc:AlternateContent xmlns:mc="http://schemas.openxmlformats.org/markup-compatibility/2006">
          <mc:Choice Requires="x14">
            <control shapeId="1786" r:id="rId764" name="Button 762">
              <controlPr locked="0" defaultSize="0" print="0" autoFill="0" autoPict="0" macro="[1]!Sheet1.deleteRow">
                <anchor moveWithCells="1" sizeWithCells="1">
                  <from>
                    <xdr:col>6</xdr:col>
                    <xdr:colOff>0</xdr:colOff>
                    <xdr:row>1101</xdr:row>
                    <xdr:rowOff>0</xdr:rowOff>
                  </from>
                  <to>
                    <xdr:col>10</xdr:col>
                    <xdr:colOff>0</xdr:colOff>
                    <xdr:row>1102</xdr:row>
                    <xdr:rowOff>0</xdr:rowOff>
                  </to>
                </anchor>
              </controlPr>
            </control>
          </mc:Choice>
        </mc:AlternateContent>
        <mc:AlternateContent xmlns:mc="http://schemas.openxmlformats.org/markup-compatibility/2006">
          <mc:Choice Requires="x14">
            <control shapeId="1787" r:id="rId765" name="Button 763">
              <controlPr locked="0" defaultSize="0" print="0" autoFill="0" autoPict="0" macro="[1]!Sheet1.deleteRow">
                <anchor moveWithCells="1" sizeWithCells="1">
                  <from>
                    <xdr:col>6</xdr:col>
                    <xdr:colOff>0</xdr:colOff>
                    <xdr:row>1102</xdr:row>
                    <xdr:rowOff>0</xdr:rowOff>
                  </from>
                  <to>
                    <xdr:col>10</xdr:col>
                    <xdr:colOff>0</xdr:colOff>
                    <xdr:row>1103</xdr:row>
                    <xdr:rowOff>0</xdr:rowOff>
                  </to>
                </anchor>
              </controlPr>
            </control>
          </mc:Choice>
        </mc:AlternateContent>
        <mc:AlternateContent xmlns:mc="http://schemas.openxmlformats.org/markup-compatibility/2006">
          <mc:Choice Requires="x14">
            <control shapeId="1788" r:id="rId766" name="Button 764">
              <controlPr locked="0" defaultSize="0" print="0" autoFill="0" autoPict="0" macro="[1]!Sheet1.deleteRow">
                <anchor moveWithCells="1" sizeWithCells="1">
                  <from>
                    <xdr:col>6</xdr:col>
                    <xdr:colOff>0</xdr:colOff>
                    <xdr:row>1103</xdr:row>
                    <xdr:rowOff>0</xdr:rowOff>
                  </from>
                  <to>
                    <xdr:col>10</xdr:col>
                    <xdr:colOff>0</xdr:colOff>
                    <xdr:row>1104</xdr:row>
                    <xdr:rowOff>0</xdr:rowOff>
                  </to>
                </anchor>
              </controlPr>
            </control>
          </mc:Choice>
        </mc:AlternateContent>
        <mc:AlternateContent xmlns:mc="http://schemas.openxmlformats.org/markup-compatibility/2006">
          <mc:Choice Requires="x14">
            <control shapeId="1789" r:id="rId767" name="Button 765">
              <controlPr locked="0" defaultSize="0" print="0" autoFill="0" autoPict="0" macro="[1]!Sheet1.deleteRow">
                <anchor moveWithCells="1" sizeWithCells="1">
                  <from>
                    <xdr:col>6</xdr:col>
                    <xdr:colOff>0</xdr:colOff>
                    <xdr:row>1104</xdr:row>
                    <xdr:rowOff>0</xdr:rowOff>
                  </from>
                  <to>
                    <xdr:col>10</xdr:col>
                    <xdr:colOff>0</xdr:colOff>
                    <xdr:row>1105</xdr:row>
                    <xdr:rowOff>0</xdr:rowOff>
                  </to>
                </anchor>
              </controlPr>
            </control>
          </mc:Choice>
        </mc:AlternateContent>
        <mc:AlternateContent xmlns:mc="http://schemas.openxmlformats.org/markup-compatibility/2006">
          <mc:Choice Requires="x14">
            <control shapeId="1790" r:id="rId768" name="Button 766">
              <controlPr locked="0" defaultSize="0" print="0" autoFill="0" autoPict="0" macro="[1]!Sheet1.deleteRow">
                <anchor moveWithCells="1" sizeWithCells="1">
                  <from>
                    <xdr:col>6</xdr:col>
                    <xdr:colOff>0</xdr:colOff>
                    <xdr:row>1105</xdr:row>
                    <xdr:rowOff>0</xdr:rowOff>
                  </from>
                  <to>
                    <xdr:col>10</xdr:col>
                    <xdr:colOff>0</xdr:colOff>
                    <xdr:row>1106</xdr:row>
                    <xdr:rowOff>0</xdr:rowOff>
                  </to>
                </anchor>
              </controlPr>
            </control>
          </mc:Choice>
        </mc:AlternateContent>
        <mc:AlternateContent xmlns:mc="http://schemas.openxmlformats.org/markup-compatibility/2006">
          <mc:Choice Requires="x14">
            <control shapeId="1791" r:id="rId769" name="Button 767">
              <controlPr locked="0" defaultSize="0" print="0" autoFill="0" autoPict="0" macro="[1]!Sheet1.deleteRow">
                <anchor moveWithCells="1" sizeWithCells="1">
                  <from>
                    <xdr:col>6</xdr:col>
                    <xdr:colOff>0</xdr:colOff>
                    <xdr:row>1106</xdr:row>
                    <xdr:rowOff>0</xdr:rowOff>
                  </from>
                  <to>
                    <xdr:col>10</xdr:col>
                    <xdr:colOff>0</xdr:colOff>
                    <xdr:row>1107</xdr:row>
                    <xdr:rowOff>0</xdr:rowOff>
                  </to>
                </anchor>
              </controlPr>
            </control>
          </mc:Choice>
        </mc:AlternateContent>
        <mc:AlternateContent xmlns:mc="http://schemas.openxmlformats.org/markup-compatibility/2006">
          <mc:Choice Requires="x14">
            <control shapeId="1792" r:id="rId770" name="Button 768">
              <controlPr locked="0" defaultSize="0" print="0" autoFill="0" autoPict="0" macro="[1]!Sheet1.deleteRow">
                <anchor moveWithCells="1" sizeWithCells="1">
                  <from>
                    <xdr:col>6</xdr:col>
                    <xdr:colOff>0</xdr:colOff>
                    <xdr:row>1107</xdr:row>
                    <xdr:rowOff>0</xdr:rowOff>
                  </from>
                  <to>
                    <xdr:col>10</xdr:col>
                    <xdr:colOff>0</xdr:colOff>
                    <xdr:row>1108</xdr:row>
                    <xdr:rowOff>0</xdr:rowOff>
                  </to>
                </anchor>
              </controlPr>
            </control>
          </mc:Choice>
        </mc:AlternateContent>
        <mc:AlternateContent xmlns:mc="http://schemas.openxmlformats.org/markup-compatibility/2006">
          <mc:Choice Requires="x14">
            <control shapeId="1793" r:id="rId771" name="Button 769">
              <controlPr locked="0" defaultSize="0" print="0" autoFill="0" autoPict="0" macro="[1]!Sheet1.deleteRow">
                <anchor moveWithCells="1" sizeWithCells="1">
                  <from>
                    <xdr:col>6</xdr:col>
                    <xdr:colOff>0</xdr:colOff>
                    <xdr:row>1108</xdr:row>
                    <xdr:rowOff>0</xdr:rowOff>
                  </from>
                  <to>
                    <xdr:col>10</xdr:col>
                    <xdr:colOff>0</xdr:colOff>
                    <xdr:row>1109</xdr:row>
                    <xdr:rowOff>0</xdr:rowOff>
                  </to>
                </anchor>
              </controlPr>
            </control>
          </mc:Choice>
        </mc:AlternateContent>
        <mc:AlternateContent xmlns:mc="http://schemas.openxmlformats.org/markup-compatibility/2006">
          <mc:Choice Requires="x14">
            <control shapeId="1794" r:id="rId772" name="Button 770">
              <controlPr locked="0" defaultSize="0" print="0" autoFill="0" autoPict="0" macro="[1]!Sheet1.deleteRow">
                <anchor moveWithCells="1" sizeWithCells="1">
                  <from>
                    <xdr:col>6</xdr:col>
                    <xdr:colOff>0</xdr:colOff>
                    <xdr:row>1109</xdr:row>
                    <xdr:rowOff>0</xdr:rowOff>
                  </from>
                  <to>
                    <xdr:col>10</xdr:col>
                    <xdr:colOff>0</xdr:colOff>
                    <xdr:row>1110</xdr:row>
                    <xdr:rowOff>0</xdr:rowOff>
                  </to>
                </anchor>
              </controlPr>
            </control>
          </mc:Choice>
        </mc:AlternateContent>
        <mc:AlternateContent xmlns:mc="http://schemas.openxmlformats.org/markup-compatibility/2006">
          <mc:Choice Requires="x14">
            <control shapeId="1795" r:id="rId773" name="Button 771">
              <controlPr locked="0" defaultSize="0" print="0" autoFill="0" autoPict="0" macro="[1]!Sheet1.deleteRow">
                <anchor moveWithCells="1" sizeWithCells="1">
                  <from>
                    <xdr:col>6</xdr:col>
                    <xdr:colOff>0</xdr:colOff>
                    <xdr:row>1110</xdr:row>
                    <xdr:rowOff>0</xdr:rowOff>
                  </from>
                  <to>
                    <xdr:col>10</xdr:col>
                    <xdr:colOff>0</xdr:colOff>
                    <xdr:row>1111</xdr:row>
                    <xdr:rowOff>0</xdr:rowOff>
                  </to>
                </anchor>
              </controlPr>
            </control>
          </mc:Choice>
        </mc:AlternateContent>
        <mc:AlternateContent xmlns:mc="http://schemas.openxmlformats.org/markup-compatibility/2006">
          <mc:Choice Requires="x14">
            <control shapeId="1796" r:id="rId774" name="Button 772">
              <controlPr locked="0" defaultSize="0" print="0" autoFill="0" autoPict="0" macro="[1]!Sheet1.deleteRow">
                <anchor moveWithCells="1" sizeWithCells="1">
                  <from>
                    <xdr:col>6</xdr:col>
                    <xdr:colOff>0</xdr:colOff>
                    <xdr:row>1111</xdr:row>
                    <xdr:rowOff>0</xdr:rowOff>
                  </from>
                  <to>
                    <xdr:col>10</xdr:col>
                    <xdr:colOff>0</xdr:colOff>
                    <xdr:row>1112</xdr:row>
                    <xdr:rowOff>0</xdr:rowOff>
                  </to>
                </anchor>
              </controlPr>
            </control>
          </mc:Choice>
        </mc:AlternateContent>
        <mc:AlternateContent xmlns:mc="http://schemas.openxmlformats.org/markup-compatibility/2006">
          <mc:Choice Requires="x14">
            <control shapeId="1797" r:id="rId775" name="Button 773">
              <controlPr locked="0" defaultSize="0" print="0" autoFill="0" autoPict="0" macro="[1]!Sheet1.deleteRow">
                <anchor moveWithCells="1" sizeWithCells="1">
                  <from>
                    <xdr:col>6</xdr:col>
                    <xdr:colOff>0</xdr:colOff>
                    <xdr:row>1112</xdr:row>
                    <xdr:rowOff>0</xdr:rowOff>
                  </from>
                  <to>
                    <xdr:col>10</xdr:col>
                    <xdr:colOff>0</xdr:colOff>
                    <xdr:row>1113</xdr:row>
                    <xdr:rowOff>0</xdr:rowOff>
                  </to>
                </anchor>
              </controlPr>
            </control>
          </mc:Choice>
        </mc:AlternateContent>
        <mc:AlternateContent xmlns:mc="http://schemas.openxmlformats.org/markup-compatibility/2006">
          <mc:Choice Requires="x14">
            <control shapeId="1798" r:id="rId776" name="Button 774">
              <controlPr locked="0" defaultSize="0" print="0" autoFill="0" autoPict="0" macro="[1]!Sheet1.deleteRow">
                <anchor moveWithCells="1" sizeWithCells="1">
                  <from>
                    <xdr:col>6</xdr:col>
                    <xdr:colOff>0</xdr:colOff>
                    <xdr:row>1113</xdr:row>
                    <xdr:rowOff>0</xdr:rowOff>
                  </from>
                  <to>
                    <xdr:col>10</xdr:col>
                    <xdr:colOff>0</xdr:colOff>
                    <xdr:row>1114</xdr:row>
                    <xdr:rowOff>0</xdr:rowOff>
                  </to>
                </anchor>
              </controlPr>
            </control>
          </mc:Choice>
        </mc:AlternateContent>
        <mc:AlternateContent xmlns:mc="http://schemas.openxmlformats.org/markup-compatibility/2006">
          <mc:Choice Requires="x14">
            <control shapeId="1799" r:id="rId777" name="Button 775">
              <controlPr locked="0" defaultSize="0" print="0" autoFill="0" autoPict="0" macro="[1]!Sheet1.deleteRow">
                <anchor moveWithCells="1" sizeWithCells="1">
                  <from>
                    <xdr:col>6</xdr:col>
                    <xdr:colOff>0</xdr:colOff>
                    <xdr:row>1114</xdr:row>
                    <xdr:rowOff>0</xdr:rowOff>
                  </from>
                  <to>
                    <xdr:col>10</xdr:col>
                    <xdr:colOff>0</xdr:colOff>
                    <xdr:row>1115</xdr:row>
                    <xdr:rowOff>0</xdr:rowOff>
                  </to>
                </anchor>
              </controlPr>
            </control>
          </mc:Choice>
        </mc:AlternateContent>
        <mc:AlternateContent xmlns:mc="http://schemas.openxmlformats.org/markup-compatibility/2006">
          <mc:Choice Requires="x14">
            <control shapeId="1800" r:id="rId778" name="Button 776">
              <controlPr locked="0" defaultSize="0" print="0" autoFill="0" autoPict="0" macro="[1]!Sheet1.deleteRow">
                <anchor moveWithCells="1" sizeWithCells="1">
                  <from>
                    <xdr:col>6</xdr:col>
                    <xdr:colOff>0</xdr:colOff>
                    <xdr:row>1115</xdr:row>
                    <xdr:rowOff>0</xdr:rowOff>
                  </from>
                  <to>
                    <xdr:col>10</xdr:col>
                    <xdr:colOff>0</xdr:colOff>
                    <xdr:row>1116</xdr:row>
                    <xdr:rowOff>0</xdr:rowOff>
                  </to>
                </anchor>
              </controlPr>
            </control>
          </mc:Choice>
        </mc:AlternateContent>
        <mc:AlternateContent xmlns:mc="http://schemas.openxmlformats.org/markup-compatibility/2006">
          <mc:Choice Requires="x14">
            <control shapeId="1801" r:id="rId779" name="Button 777">
              <controlPr locked="0" defaultSize="0" print="0" autoFill="0" autoPict="0" macro="[1]!Sheet1.deleteRow">
                <anchor moveWithCells="1" sizeWithCells="1">
                  <from>
                    <xdr:col>6</xdr:col>
                    <xdr:colOff>0</xdr:colOff>
                    <xdr:row>1116</xdr:row>
                    <xdr:rowOff>0</xdr:rowOff>
                  </from>
                  <to>
                    <xdr:col>10</xdr:col>
                    <xdr:colOff>0</xdr:colOff>
                    <xdr:row>1117</xdr:row>
                    <xdr:rowOff>0</xdr:rowOff>
                  </to>
                </anchor>
              </controlPr>
            </control>
          </mc:Choice>
        </mc:AlternateContent>
        <mc:AlternateContent xmlns:mc="http://schemas.openxmlformats.org/markup-compatibility/2006">
          <mc:Choice Requires="x14">
            <control shapeId="1802" r:id="rId780" name="Button 778">
              <controlPr locked="0" defaultSize="0" print="0" autoFill="0" autoPict="0" macro="[1]!Sheet1.deleteRow">
                <anchor moveWithCells="1" sizeWithCells="1">
                  <from>
                    <xdr:col>6</xdr:col>
                    <xdr:colOff>0</xdr:colOff>
                    <xdr:row>1117</xdr:row>
                    <xdr:rowOff>0</xdr:rowOff>
                  </from>
                  <to>
                    <xdr:col>10</xdr:col>
                    <xdr:colOff>0</xdr:colOff>
                    <xdr:row>1118</xdr:row>
                    <xdr:rowOff>0</xdr:rowOff>
                  </to>
                </anchor>
              </controlPr>
            </control>
          </mc:Choice>
        </mc:AlternateContent>
        <mc:AlternateContent xmlns:mc="http://schemas.openxmlformats.org/markup-compatibility/2006">
          <mc:Choice Requires="x14">
            <control shapeId="1803" r:id="rId781" name="Button 779">
              <controlPr locked="0" defaultSize="0" print="0" autoFill="0" autoPict="0" macro="[1]!Sheet1.deleteRow">
                <anchor moveWithCells="1" sizeWithCells="1">
                  <from>
                    <xdr:col>6</xdr:col>
                    <xdr:colOff>0</xdr:colOff>
                    <xdr:row>1118</xdr:row>
                    <xdr:rowOff>0</xdr:rowOff>
                  </from>
                  <to>
                    <xdr:col>10</xdr:col>
                    <xdr:colOff>0</xdr:colOff>
                    <xdr:row>1119</xdr:row>
                    <xdr:rowOff>0</xdr:rowOff>
                  </to>
                </anchor>
              </controlPr>
            </control>
          </mc:Choice>
        </mc:AlternateContent>
        <mc:AlternateContent xmlns:mc="http://schemas.openxmlformats.org/markup-compatibility/2006">
          <mc:Choice Requires="x14">
            <control shapeId="1804" r:id="rId782" name="Button 780">
              <controlPr locked="0" defaultSize="0" print="0" autoFill="0" autoPict="0" macro="[1]!Sheet1.deleteRow">
                <anchor moveWithCells="1" sizeWithCells="1">
                  <from>
                    <xdr:col>6</xdr:col>
                    <xdr:colOff>0</xdr:colOff>
                    <xdr:row>1119</xdr:row>
                    <xdr:rowOff>0</xdr:rowOff>
                  </from>
                  <to>
                    <xdr:col>10</xdr:col>
                    <xdr:colOff>0</xdr:colOff>
                    <xdr:row>1120</xdr:row>
                    <xdr:rowOff>0</xdr:rowOff>
                  </to>
                </anchor>
              </controlPr>
            </control>
          </mc:Choice>
        </mc:AlternateContent>
        <mc:AlternateContent xmlns:mc="http://schemas.openxmlformats.org/markup-compatibility/2006">
          <mc:Choice Requires="x14">
            <control shapeId="1805" r:id="rId783" name="Button 781">
              <controlPr locked="0" defaultSize="0" print="0" autoFill="0" autoPict="0" macro="[1]!Sheet1.deleteRow">
                <anchor moveWithCells="1" sizeWithCells="1">
                  <from>
                    <xdr:col>6</xdr:col>
                    <xdr:colOff>0</xdr:colOff>
                    <xdr:row>1120</xdr:row>
                    <xdr:rowOff>0</xdr:rowOff>
                  </from>
                  <to>
                    <xdr:col>10</xdr:col>
                    <xdr:colOff>0</xdr:colOff>
                    <xdr:row>1121</xdr:row>
                    <xdr:rowOff>0</xdr:rowOff>
                  </to>
                </anchor>
              </controlPr>
            </control>
          </mc:Choice>
        </mc:AlternateContent>
        <mc:AlternateContent xmlns:mc="http://schemas.openxmlformats.org/markup-compatibility/2006">
          <mc:Choice Requires="x14">
            <control shapeId="1806" r:id="rId784" name="Button 782">
              <controlPr locked="0" defaultSize="0" print="0" autoFill="0" autoPict="0" macro="[1]!Sheet1.deleteRow">
                <anchor moveWithCells="1" sizeWithCells="1">
                  <from>
                    <xdr:col>6</xdr:col>
                    <xdr:colOff>0</xdr:colOff>
                    <xdr:row>1121</xdr:row>
                    <xdr:rowOff>0</xdr:rowOff>
                  </from>
                  <to>
                    <xdr:col>10</xdr:col>
                    <xdr:colOff>0</xdr:colOff>
                    <xdr:row>1122</xdr:row>
                    <xdr:rowOff>0</xdr:rowOff>
                  </to>
                </anchor>
              </controlPr>
            </control>
          </mc:Choice>
        </mc:AlternateContent>
        <mc:AlternateContent xmlns:mc="http://schemas.openxmlformats.org/markup-compatibility/2006">
          <mc:Choice Requires="x14">
            <control shapeId="1807" r:id="rId785" name="Button 783">
              <controlPr locked="0" defaultSize="0" print="0" autoFill="0" autoPict="0" macro="[1]!Sheet1.deleteRow">
                <anchor moveWithCells="1" sizeWithCells="1">
                  <from>
                    <xdr:col>6</xdr:col>
                    <xdr:colOff>0</xdr:colOff>
                    <xdr:row>1122</xdr:row>
                    <xdr:rowOff>0</xdr:rowOff>
                  </from>
                  <to>
                    <xdr:col>10</xdr:col>
                    <xdr:colOff>0</xdr:colOff>
                    <xdr:row>1123</xdr:row>
                    <xdr:rowOff>0</xdr:rowOff>
                  </to>
                </anchor>
              </controlPr>
            </control>
          </mc:Choice>
        </mc:AlternateContent>
        <mc:AlternateContent xmlns:mc="http://schemas.openxmlformats.org/markup-compatibility/2006">
          <mc:Choice Requires="x14">
            <control shapeId="1808" r:id="rId786" name="Button 784">
              <controlPr locked="0" defaultSize="0" print="0" autoFill="0" autoPict="0" macro="[1]!Sheet1.deleteRow">
                <anchor moveWithCells="1" sizeWithCells="1">
                  <from>
                    <xdr:col>6</xdr:col>
                    <xdr:colOff>0</xdr:colOff>
                    <xdr:row>1123</xdr:row>
                    <xdr:rowOff>0</xdr:rowOff>
                  </from>
                  <to>
                    <xdr:col>10</xdr:col>
                    <xdr:colOff>0</xdr:colOff>
                    <xdr:row>1124</xdr:row>
                    <xdr:rowOff>0</xdr:rowOff>
                  </to>
                </anchor>
              </controlPr>
            </control>
          </mc:Choice>
        </mc:AlternateContent>
        <mc:AlternateContent xmlns:mc="http://schemas.openxmlformats.org/markup-compatibility/2006">
          <mc:Choice Requires="x14">
            <control shapeId="1809" r:id="rId787" name="Button 785">
              <controlPr locked="0" defaultSize="0" print="0" autoFill="0" autoPict="0" macro="[1]!Sheet1.deleteRow">
                <anchor moveWithCells="1" sizeWithCells="1">
                  <from>
                    <xdr:col>6</xdr:col>
                    <xdr:colOff>0</xdr:colOff>
                    <xdr:row>1124</xdr:row>
                    <xdr:rowOff>0</xdr:rowOff>
                  </from>
                  <to>
                    <xdr:col>10</xdr:col>
                    <xdr:colOff>0</xdr:colOff>
                    <xdr:row>1125</xdr:row>
                    <xdr:rowOff>0</xdr:rowOff>
                  </to>
                </anchor>
              </controlPr>
            </control>
          </mc:Choice>
        </mc:AlternateContent>
        <mc:AlternateContent xmlns:mc="http://schemas.openxmlformats.org/markup-compatibility/2006">
          <mc:Choice Requires="x14">
            <control shapeId="1810" r:id="rId788" name="Button 786">
              <controlPr locked="0" defaultSize="0" print="0" autoFill="0" autoPict="0" macro="[1]!Sheet1.deleteRow">
                <anchor moveWithCells="1" sizeWithCells="1">
                  <from>
                    <xdr:col>6</xdr:col>
                    <xdr:colOff>0</xdr:colOff>
                    <xdr:row>1125</xdr:row>
                    <xdr:rowOff>0</xdr:rowOff>
                  </from>
                  <to>
                    <xdr:col>10</xdr:col>
                    <xdr:colOff>0</xdr:colOff>
                    <xdr:row>1126</xdr:row>
                    <xdr:rowOff>0</xdr:rowOff>
                  </to>
                </anchor>
              </controlPr>
            </control>
          </mc:Choice>
        </mc:AlternateContent>
        <mc:AlternateContent xmlns:mc="http://schemas.openxmlformats.org/markup-compatibility/2006">
          <mc:Choice Requires="x14">
            <control shapeId="1811" r:id="rId789" name="Button 787">
              <controlPr locked="0" defaultSize="0" print="0" autoFill="0" autoPict="0" macro="[1]!Sheet1.deleteRow">
                <anchor moveWithCells="1" sizeWithCells="1">
                  <from>
                    <xdr:col>6</xdr:col>
                    <xdr:colOff>0</xdr:colOff>
                    <xdr:row>1126</xdr:row>
                    <xdr:rowOff>0</xdr:rowOff>
                  </from>
                  <to>
                    <xdr:col>10</xdr:col>
                    <xdr:colOff>0</xdr:colOff>
                    <xdr:row>1127</xdr:row>
                    <xdr:rowOff>0</xdr:rowOff>
                  </to>
                </anchor>
              </controlPr>
            </control>
          </mc:Choice>
        </mc:AlternateContent>
        <mc:AlternateContent xmlns:mc="http://schemas.openxmlformats.org/markup-compatibility/2006">
          <mc:Choice Requires="x14">
            <control shapeId="1812" r:id="rId790" name="Button 788">
              <controlPr locked="0" defaultSize="0" print="0" autoFill="0" autoPict="0" macro="[1]!Sheet1.deleteRow">
                <anchor moveWithCells="1" sizeWithCells="1">
                  <from>
                    <xdr:col>6</xdr:col>
                    <xdr:colOff>0</xdr:colOff>
                    <xdr:row>1127</xdr:row>
                    <xdr:rowOff>0</xdr:rowOff>
                  </from>
                  <to>
                    <xdr:col>10</xdr:col>
                    <xdr:colOff>0</xdr:colOff>
                    <xdr:row>1128</xdr:row>
                    <xdr:rowOff>0</xdr:rowOff>
                  </to>
                </anchor>
              </controlPr>
            </control>
          </mc:Choice>
        </mc:AlternateContent>
        <mc:AlternateContent xmlns:mc="http://schemas.openxmlformats.org/markup-compatibility/2006">
          <mc:Choice Requires="x14">
            <control shapeId="1813" r:id="rId791" name="Button 789">
              <controlPr locked="0" defaultSize="0" print="0" autoFill="0" autoPict="0" macro="[1]!Sheet1.deleteRow">
                <anchor moveWithCells="1" sizeWithCells="1">
                  <from>
                    <xdr:col>6</xdr:col>
                    <xdr:colOff>0</xdr:colOff>
                    <xdr:row>1128</xdr:row>
                    <xdr:rowOff>0</xdr:rowOff>
                  </from>
                  <to>
                    <xdr:col>10</xdr:col>
                    <xdr:colOff>0</xdr:colOff>
                    <xdr:row>1129</xdr:row>
                    <xdr:rowOff>0</xdr:rowOff>
                  </to>
                </anchor>
              </controlPr>
            </control>
          </mc:Choice>
        </mc:AlternateContent>
        <mc:AlternateContent xmlns:mc="http://schemas.openxmlformats.org/markup-compatibility/2006">
          <mc:Choice Requires="x14">
            <control shapeId="1814" r:id="rId792" name="Button 790">
              <controlPr locked="0" defaultSize="0" print="0" autoFill="0" autoPict="0" macro="[1]!Sheet1.deleteRow">
                <anchor moveWithCells="1" sizeWithCells="1">
                  <from>
                    <xdr:col>6</xdr:col>
                    <xdr:colOff>0</xdr:colOff>
                    <xdr:row>1129</xdr:row>
                    <xdr:rowOff>0</xdr:rowOff>
                  </from>
                  <to>
                    <xdr:col>10</xdr:col>
                    <xdr:colOff>0</xdr:colOff>
                    <xdr:row>1130</xdr:row>
                    <xdr:rowOff>0</xdr:rowOff>
                  </to>
                </anchor>
              </controlPr>
            </control>
          </mc:Choice>
        </mc:AlternateContent>
        <mc:AlternateContent xmlns:mc="http://schemas.openxmlformats.org/markup-compatibility/2006">
          <mc:Choice Requires="x14">
            <control shapeId="1815" r:id="rId793" name="Button 791">
              <controlPr locked="0" defaultSize="0" print="0" autoFill="0" autoPict="0" macro="[1]!Sheet1.deleteRow">
                <anchor moveWithCells="1" sizeWithCells="1">
                  <from>
                    <xdr:col>6</xdr:col>
                    <xdr:colOff>0</xdr:colOff>
                    <xdr:row>1130</xdr:row>
                    <xdr:rowOff>0</xdr:rowOff>
                  </from>
                  <to>
                    <xdr:col>10</xdr:col>
                    <xdr:colOff>0</xdr:colOff>
                    <xdr:row>1131</xdr:row>
                    <xdr:rowOff>0</xdr:rowOff>
                  </to>
                </anchor>
              </controlPr>
            </control>
          </mc:Choice>
        </mc:AlternateContent>
        <mc:AlternateContent xmlns:mc="http://schemas.openxmlformats.org/markup-compatibility/2006">
          <mc:Choice Requires="x14">
            <control shapeId="1816" r:id="rId794" name="Button 792">
              <controlPr locked="0" defaultSize="0" print="0" autoFill="0" autoPict="0" macro="[1]!Sheet1.InsertNewTableRow">
                <anchor moveWithCells="1" sizeWithCells="1">
                  <from>
                    <xdr:col>6</xdr:col>
                    <xdr:colOff>0</xdr:colOff>
                    <xdr:row>1140</xdr:row>
                    <xdr:rowOff>0</xdr:rowOff>
                  </from>
                  <to>
                    <xdr:col>10</xdr:col>
                    <xdr:colOff>0</xdr:colOff>
                    <xdr:row>1141</xdr:row>
                    <xdr:rowOff>0</xdr:rowOff>
                  </to>
                </anchor>
              </controlPr>
            </control>
          </mc:Choice>
        </mc:AlternateContent>
        <mc:AlternateContent xmlns:mc="http://schemas.openxmlformats.org/markup-compatibility/2006">
          <mc:Choice Requires="x14">
            <control shapeId="1817" r:id="rId795" name="Button 793">
              <controlPr locked="0" defaultSize="0" print="0" autoFill="0" autoPict="0" macro="[1]!Sheet1.deleteRow">
                <anchor moveWithCells="1" sizeWithCells="1">
                  <from>
                    <xdr:col>6</xdr:col>
                    <xdr:colOff>0</xdr:colOff>
                    <xdr:row>1141</xdr:row>
                    <xdr:rowOff>0</xdr:rowOff>
                  </from>
                  <to>
                    <xdr:col>10</xdr:col>
                    <xdr:colOff>0</xdr:colOff>
                    <xdr:row>1142</xdr:row>
                    <xdr:rowOff>0</xdr:rowOff>
                  </to>
                </anchor>
              </controlPr>
            </control>
          </mc:Choice>
        </mc:AlternateContent>
        <mc:AlternateContent xmlns:mc="http://schemas.openxmlformats.org/markup-compatibility/2006">
          <mc:Choice Requires="x14">
            <control shapeId="1818" r:id="rId796" name="Button 794">
              <controlPr locked="0" defaultSize="0" print="0" autoFill="0" autoPict="0" macro="[1]!Sheet1.deleteProcedure">
                <anchor moveWithCells="1" sizeWithCells="1">
                  <from>
                    <xdr:col>6</xdr:col>
                    <xdr:colOff>0</xdr:colOff>
                    <xdr:row>1133</xdr:row>
                    <xdr:rowOff>0</xdr:rowOff>
                  </from>
                  <to>
                    <xdr:col>10</xdr:col>
                    <xdr:colOff>0</xdr:colOff>
                    <xdr:row>1134</xdr:row>
                    <xdr:rowOff>0</xdr:rowOff>
                  </to>
                </anchor>
              </controlPr>
            </control>
          </mc:Choice>
        </mc:AlternateContent>
        <mc:AlternateContent xmlns:mc="http://schemas.openxmlformats.org/markup-compatibility/2006">
          <mc:Choice Requires="x14">
            <control shapeId="1819" r:id="rId797" name="Button 795">
              <controlPr locked="0" defaultSize="0" print="0" autoFill="0" autoPict="0" macro="[1]!Sheet1.deleteRow">
                <anchor moveWithCells="1" sizeWithCells="1">
                  <from>
                    <xdr:col>6</xdr:col>
                    <xdr:colOff>0</xdr:colOff>
                    <xdr:row>1142</xdr:row>
                    <xdr:rowOff>0</xdr:rowOff>
                  </from>
                  <to>
                    <xdr:col>10</xdr:col>
                    <xdr:colOff>0</xdr:colOff>
                    <xdr:row>1143</xdr:row>
                    <xdr:rowOff>0</xdr:rowOff>
                  </to>
                </anchor>
              </controlPr>
            </control>
          </mc:Choice>
        </mc:AlternateContent>
        <mc:AlternateContent xmlns:mc="http://schemas.openxmlformats.org/markup-compatibility/2006">
          <mc:Choice Requires="x14">
            <control shapeId="1820" r:id="rId798" name="Button 796">
              <controlPr locked="0" defaultSize="0" print="0" autoFill="0" autoPict="0" macro="[1]!Sheet1.deleteRow">
                <anchor moveWithCells="1" sizeWithCells="1">
                  <from>
                    <xdr:col>6</xdr:col>
                    <xdr:colOff>0</xdr:colOff>
                    <xdr:row>1143</xdr:row>
                    <xdr:rowOff>0</xdr:rowOff>
                  </from>
                  <to>
                    <xdr:col>10</xdr:col>
                    <xdr:colOff>0</xdr:colOff>
                    <xdr:row>1144</xdr:row>
                    <xdr:rowOff>0</xdr:rowOff>
                  </to>
                </anchor>
              </controlPr>
            </control>
          </mc:Choice>
        </mc:AlternateContent>
        <mc:AlternateContent xmlns:mc="http://schemas.openxmlformats.org/markup-compatibility/2006">
          <mc:Choice Requires="x14">
            <control shapeId="1821" r:id="rId799" name="Button 797">
              <controlPr locked="0" defaultSize="0" print="0" autoFill="0" autoPict="0" macro="[1]!Sheet1.deleteRow">
                <anchor moveWithCells="1" sizeWithCells="1">
                  <from>
                    <xdr:col>6</xdr:col>
                    <xdr:colOff>0</xdr:colOff>
                    <xdr:row>1144</xdr:row>
                    <xdr:rowOff>0</xdr:rowOff>
                  </from>
                  <to>
                    <xdr:col>10</xdr:col>
                    <xdr:colOff>0</xdr:colOff>
                    <xdr:row>1145</xdr:row>
                    <xdr:rowOff>0</xdr:rowOff>
                  </to>
                </anchor>
              </controlPr>
            </control>
          </mc:Choice>
        </mc:AlternateContent>
        <mc:AlternateContent xmlns:mc="http://schemas.openxmlformats.org/markup-compatibility/2006">
          <mc:Choice Requires="x14">
            <control shapeId="1822" r:id="rId800" name="Button 798">
              <controlPr locked="0" defaultSize="0" print="0" autoFill="0" autoPict="0" macro="[1]!Sheet1.deleteRow">
                <anchor moveWithCells="1" sizeWithCells="1">
                  <from>
                    <xdr:col>6</xdr:col>
                    <xdr:colOff>0</xdr:colOff>
                    <xdr:row>1145</xdr:row>
                    <xdr:rowOff>0</xdr:rowOff>
                  </from>
                  <to>
                    <xdr:col>10</xdr:col>
                    <xdr:colOff>0</xdr:colOff>
                    <xdr:row>1146</xdr:row>
                    <xdr:rowOff>0</xdr:rowOff>
                  </to>
                </anchor>
              </controlPr>
            </control>
          </mc:Choice>
        </mc:AlternateContent>
        <mc:AlternateContent xmlns:mc="http://schemas.openxmlformats.org/markup-compatibility/2006">
          <mc:Choice Requires="x14">
            <control shapeId="1823" r:id="rId801" name="Button 799">
              <controlPr locked="0" defaultSize="0" print="0" autoFill="0" autoPict="0" macro="[1]!Sheet1.deleteRow">
                <anchor moveWithCells="1" sizeWithCells="1">
                  <from>
                    <xdr:col>6</xdr:col>
                    <xdr:colOff>0</xdr:colOff>
                    <xdr:row>1146</xdr:row>
                    <xdr:rowOff>0</xdr:rowOff>
                  </from>
                  <to>
                    <xdr:col>10</xdr:col>
                    <xdr:colOff>0</xdr:colOff>
                    <xdr:row>1147</xdr:row>
                    <xdr:rowOff>0</xdr:rowOff>
                  </to>
                </anchor>
              </controlPr>
            </control>
          </mc:Choice>
        </mc:AlternateContent>
        <mc:AlternateContent xmlns:mc="http://schemas.openxmlformats.org/markup-compatibility/2006">
          <mc:Choice Requires="x14">
            <control shapeId="1824" r:id="rId802" name="Button 800">
              <controlPr locked="0" defaultSize="0" print="0" autoFill="0" autoPict="0" macro="[1]!Sheet1.deleteRow">
                <anchor moveWithCells="1" sizeWithCells="1">
                  <from>
                    <xdr:col>6</xdr:col>
                    <xdr:colOff>0</xdr:colOff>
                    <xdr:row>1147</xdr:row>
                    <xdr:rowOff>0</xdr:rowOff>
                  </from>
                  <to>
                    <xdr:col>10</xdr:col>
                    <xdr:colOff>0</xdr:colOff>
                    <xdr:row>1148</xdr:row>
                    <xdr:rowOff>0</xdr:rowOff>
                  </to>
                </anchor>
              </controlPr>
            </control>
          </mc:Choice>
        </mc:AlternateContent>
        <mc:AlternateContent xmlns:mc="http://schemas.openxmlformats.org/markup-compatibility/2006">
          <mc:Choice Requires="x14">
            <control shapeId="1825" r:id="rId803" name="Button 801">
              <controlPr locked="0" defaultSize="0" print="0" autoFill="0" autoPict="0" macro="[1]!Sheet1.deleteRow">
                <anchor moveWithCells="1" sizeWithCells="1">
                  <from>
                    <xdr:col>6</xdr:col>
                    <xdr:colOff>0</xdr:colOff>
                    <xdr:row>1148</xdr:row>
                    <xdr:rowOff>0</xdr:rowOff>
                  </from>
                  <to>
                    <xdr:col>10</xdr:col>
                    <xdr:colOff>0</xdr:colOff>
                    <xdr:row>1149</xdr:row>
                    <xdr:rowOff>0</xdr:rowOff>
                  </to>
                </anchor>
              </controlPr>
            </control>
          </mc:Choice>
        </mc:AlternateContent>
        <mc:AlternateContent xmlns:mc="http://schemas.openxmlformats.org/markup-compatibility/2006">
          <mc:Choice Requires="x14">
            <control shapeId="1826" r:id="rId804" name="Button 802">
              <controlPr locked="0" defaultSize="0" print="0" autoFill="0" autoPict="0" macro="[1]!Sheet1.deleteRow">
                <anchor moveWithCells="1" sizeWithCells="1">
                  <from>
                    <xdr:col>6</xdr:col>
                    <xdr:colOff>0</xdr:colOff>
                    <xdr:row>1149</xdr:row>
                    <xdr:rowOff>0</xdr:rowOff>
                  </from>
                  <to>
                    <xdr:col>10</xdr:col>
                    <xdr:colOff>0</xdr:colOff>
                    <xdr:row>1150</xdr:row>
                    <xdr:rowOff>0</xdr:rowOff>
                  </to>
                </anchor>
              </controlPr>
            </control>
          </mc:Choice>
        </mc:AlternateContent>
        <mc:AlternateContent xmlns:mc="http://schemas.openxmlformats.org/markup-compatibility/2006">
          <mc:Choice Requires="x14">
            <control shapeId="1827" r:id="rId805" name="Button 803">
              <controlPr locked="0" defaultSize="0" print="0" autoFill="0" autoPict="0" macro="[1]!Sheet1.deleteRow">
                <anchor moveWithCells="1" sizeWithCells="1">
                  <from>
                    <xdr:col>6</xdr:col>
                    <xdr:colOff>0</xdr:colOff>
                    <xdr:row>1150</xdr:row>
                    <xdr:rowOff>0</xdr:rowOff>
                  </from>
                  <to>
                    <xdr:col>10</xdr:col>
                    <xdr:colOff>0</xdr:colOff>
                    <xdr:row>1151</xdr:row>
                    <xdr:rowOff>0</xdr:rowOff>
                  </to>
                </anchor>
              </controlPr>
            </control>
          </mc:Choice>
        </mc:AlternateContent>
        <mc:AlternateContent xmlns:mc="http://schemas.openxmlformats.org/markup-compatibility/2006">
          <mc:Choice Requires="x14">
            <control shapeId="1828" r:id="rId806" name="Button 804">
              <controlPr locked="0" defaultSize="0" print="0" autoFill="0" autoPict="0" macro="[1]!Sheet1.deleteRow">
                <anchor moveWithCells="1" sizeWithCells="1">
                  <from>
                    <xdr:col>6</xdr:col>
                    <xdr:colOff>0</xdr:colOff>
                    <xdr:row>1151</xdr:row>
                    <xdr:rowOff>0</xdr:rowOff>
                  </from>
                  <to>
                    <xdr:col>10</xdr:col>
                    <xdr:colOff>0</xdr:colOff>
                    <xdr:row>1152</xdr:row>
                    <xdr:rowOff>0</xdr:rowOff>
                  </to>
                </anchor>
              </controlPr>
            </control>
          </mc:Choice>
        </mc:AlternateContent>
        <mc:AlternateContent xmlns:mc="http://schemas.openxmlformats.org/markup-compatibility/2006">
          <mc:Choice Requires="x14">
            <control shapeId="1829" r:id="rId807" name="Button 805">
              <controlPr locked="0" defaultSize="0" print="0" autoFill="0" autoPict="0" macro="[1]!Sheet1.deleteRow">
                <anchor moveWithCells="1" sizeWithCells="1">
                  <from>
                    <xdr:col>6</xdr:col>
                    <xdr:colOff>0</xdr:colOff>
                    <xdr:row>1152</xdr:row>
                    <xdr:rowOff>0</xdr:rowOff>
                  </from>
                  <to>
                    <xdr:col>10</xdr:col>
                    <xdr:colOff>0</xdr:colOff>
                    <xdr:row>1153</xdr:row>
                    <xdr:rowOff>0</xdr:rowOff>
                  </to>
                </anchor>
              </controlPr>
            </control>
          </mc:Choice>
        </mc:AlternateContent>
        <mc:AlternateContent xmlns:mc="http://schemas.openxmlformats.org/markup-compatibility/2006">
          <mc:Choice Requires="x14">
            <control shapeId="1830" r:id="rId808" name="Button 806">
              <controlPr locked="0" defaultSize="0" print="0" autoFill="0" autoPict="0" macro="[1]!Sheet1.deleteRow">
                <anchor moveWithCells="1" sizeWithCells="1">
                  <from>
                    <xdr:col>6</xdr:col>
                    <xdr:colOff>0</xdr:colOff>
                    <xdr:row>1153</xdr:row>
                    <xdr:rowOff>0</xdr:rowOff>
                  </from>
                  <to>
                    <xdr:col>10</xdr:col>
                    <xdr:colOff>0</xdr:colOff>
                    <xdr:row>1154</xdr:row>
                    <xdr:rowOff>0</xdr:rowOff>
                  </to>
                </anchor>
              </controlPr>
            </control>
          </mc:Choice>
        </mc:AlternateContent>
        <mc:AlternateContent xmlns:mc="http://schemas.openxmlformats.org/markup-compatibility/2006">
          <mc:Choice Requires="x14">
            <control shapeId="1831" r:id="rId809" name="Button 807">
              <controlPr locked="0" defaultSize="0" print="0" autoFill="0" autoPict="0" macro="[1]!Sheet1.InsertNewTableRow">
                <anchor moveWithCells="1" sizeWithCells="1">
                  <from>
                    <xdr:col>6</xdr:col>
                    <xdr:colOff>0</xdr:colOff>
                    <xdr:row>1163</xdr:row>
                    <xdr:rowOff>0</xdr:rowOff>
                  </from>
                  <to>
                    <xdr:col>10</xdr:col>
                    <xdr:colOff>0</xdr:colOff>
                    <xdr:row>1164</xdr:row>
                    <xdr:rowOff>0</xdr:rowOff>
                  </to>
                </anchor>
              </controlPr>
            </control>
          </mc:Choice>
        </mc:AlternateContent>
        <mc:AlternateContent xmlns:mc="http://schemas.openxmlformats.org/markup-compatibility/2006">
          <mc:Choice Requires="x14">
            <control shapeId="1832" r:id="rId810" name="Button 808">
              <controlPr locked="0" defaultSize="0" print="0" autoFill="0" autoPict="0" macro="[1]!Sheet1.deleteRow">
                <anchor moveWithCells="1" sizeWithCells="1">
                  <from>
                    <xdr:col>6</xdr:col>
                    <xdr:colOff>0</xdr:colOff>
                    <xdr:row>1164</xdr:row>
                    <xdr:rowOff>0</xdr:rowOff>
                  </from>
                  <to>
                    <xdr:col>10</xdr:col>
                    <xdr:colOff>0</xdr:colOff>
                    <xdr:row>1165</xdr:row>
                    <xdr:rowOff>0</xdr:rowOff>
                  </to>
                </anchor>
              </controlPr>
            </control>
          </mc:Choice>
        </mc:AlternateContent>
        <mc:AlternateContent xmlns:mc="http://schemas.openxmlformats.org/markup-compatibility/2006">
          <mc:Choice Requires="x14">
            <control shapeId="1833" r:id="rId811" name="Button 809">
              <controlPr locked="0" defaultSize="0" print="0" autoFill="0" autoPict="0" macro="[1]!Sheet1.deleteProcedure">
                <anchor moveWithCells="1" sizeWithCells="1">
                  <from>
                    <xdr:col>6</xdr:col>
                    <xdr:colOff>0</xdr:colOff>
                    <xdr:row>1156</xdr:row>
                    <xdr:rowOff>0</xdr:rowOff>
                  </from>
                  <to>
                    <xdr:col>10</xdr:col>
                    <xdr:colOff>0</xdr:colOff>
                    <xdr:row>1157</xdr:row>
                    <xdr:rowOff>0</xdr:rowOff>
                  </to>
                </anchor>
              </controlPr>
            </control>
          </mc:Choice>
        </mc:AlternateContent>
        <mc:AlternateContent xmlns:mc="http://schemas.openxmlformats.org/markup-compatibility/2006">
          <mc:Choice Requires="x14">
            <control shapeId="1834" r:id="rId812" name="Button 810">
              <controlPr locked="0" defaultSize="0" print="0" autoFill="0" autoPict="0" macro="[1]!Sheet1.deleteRow">
                <anchor moveWithCells="1" sizeWithCells="1">
                  <from>
                    <xdr:col>6</xdr:col>
                    <xdr:colOff>0</xdr:colOff>
                    <xdr:row>1165</xdr:row>
                    <xdr:rowOff>0</xdr:rowOff>
                  </from>
                  <to>
                    <xdr:col>10</xdr:col>
                    <xdr:colOff>0</xdr:colOff>
                    <xdr:row>1166</xdr:row>
                    <xdr:rowOff>0</xdr:rowOff>
                  </to>
                </anchor>
              </controlPr>
            </control>
          </mc:Choice>
        </mc:AlternateContent>
        <mc:AlternateContent xmlns:mc="http://schemas.openxmlformats.org/markup-compatibility/2006">
          <mc:Choice Requires="x14">
            <control shapeId="1835" r:id="rId813" name="Button 811">
              <controlPr locked="0" defaultSize="0" print="0" autoFill="0" autoPict="0" macro="[1]!Sheet1.deleteRow">
                <anchor moveWithCells="1" sizeWithCells="1">
                  <from>
                    <xdr:col>6</xdr:col>
                    <xdr:colOff>0</xdr:colOff>
                    <xdr:row>1166</xdr:row>
                    <xdr:rowOff>0</xdr:rowOff>
                  </from>
                  <to>
                    <xdr:col>10</xdr:col>
                    <xdr:colOff>0</xdr:colOff>
                    <xdr:row>1167</xdr:row>
                    <xdr:rowOff>0</xdr:rowOff>
                  </to>
                </anchor>
              </controlPr>
            </control>
          </mc:Choice>
        </mc:AlternateContent>
        <mc:AlternateContent xmlns:mc="http://schemas.openxmlformats.org/markup-compatibility/2006">
          <mc:Choice Requires="x14">
            <control shapeId="1836" r:id="rId814" name="Button 812">
              <controlPr locked="0" defaultSize="0" print="0" autoFill="0" autoPict="0" macro="[1]!Sheet1.deleteRow">
                <anchor moveWithCells="1" sizeWithCells="1">
                  <from>
                    <xdr:col>6</xdr:col>
                    <xdr:colOff>0</xdr:colOff>
                    <xdr:row>1167</xdr:row>
                    <xdr:rowOff>0</xdr:rowOff>
                  </from>
                  <to>
                    <xdr:col>10</xdr:col>
                    <xdr:colOff>0</xdr:colOff>
                    <xdr:row>1168</xdr:row>
                    <xdr:rowOff>0</xdr:rowOff>
                  </to>
                </anchor>
              </controlPr>
            </control>
          </mc:Choice>
        </mc:AlternateContent>
        <mc:AlternateContent xmlns:mc="http://schemas.openxmlformats.org/markup-compatibility/2006">
          <mc:Choice Requires="x14">
            <control shapeId="1837" r:id="rId815" name="Button 813">
              <controlPr locked="0" defaultSize="0" print="0" autoFill="0" autoPict="0" macro="[1]!Sheet1.deleteRow">
                <anchor moveWithCells="1" sizeWithCells="1">
                  <from>
                    <xdr:col>6</xdr:col>
                    <xdr:colOff>0</xdr:colOff>
                    <xdr:row>1168</xdr:row>
                    <xdr:rowOff>0</xdr:rowOff>
                  </from>
                  <to>
                    <xdr:col>10</xdr:col>
                    <xdr:colOff>0</xdr:colOff>
                    <xdr:row>1169</xdr:row>
                    <xdr:rowOff>0</xdr:rowOff>
                  </to>
                </anchor>
              </controlPr>
            </control>
          </mc:Choice>
        </mc:AlternateContent>
        <mc:AlternateContent xmlns:mc="http://schemas.openxmlformats.org/markup-compatibility/2006">
          <mc:Choice Requires="x14">
            <control shapeId="1838" r:id="rId816" name="Button 814">
              <controlPr locked="0" defaultSize="0" print="0" autoFill="0" autoPict="0" macro="[1]!Sheet1.deleteRow">
                <anchor moveWithCells="1" sizeWithCells="1">
                  <from>
                    <xdr:col>6</xdr:col>
                    <xdr:colOff>0</xdr:colOff>
                    <xdr:row>1169</xdr:row>
                    <xdr:rowOff>0</xdr:rowOff>
                  </from>
                  <to>
                    <xdr:col>10</xdr:col>
                    <xdr:colOff>0</xdr:colOff>
                    <xdr:row>1170</xdr:row>
                    <xdr:rowOff>0</xdr:rowOff>
                  </to>
                </anchor>
              </controlPr>
            </control>
          </mc:Choice>
        </mc:AlternateContent>
        <mc:AlternateContent xmlns:mc="http://schemas.openxmlformats.org/markup-compatibility/2006">
          <mc:Choice Requires="x14">
            <control shapeId="1839" r:id="rId817" name="Button 815">
              <controlPr locked="0" defaultSize="0" print="0" autoFill="0" autoPict="0" macro="[1]!Sheet1.deleteRow">
                <anchor moveWithCells="1" sizeWithCells="1">
                  <from>
                    <xdr:col>6</xdr:col>
                    <xdr:colOff>0</xdr:colOff>
                    <xdr:row>1170</xdr:row>
                    <xdr:rowOff>0</xdr:rowOff>
                  </from>
                  <to>
                    <xdr:col>10</xdr:col>
                    <xdr:colOff>0</xdr:colOff>
                    <xdr:row>1171</xdr:row>
                    <xdr:rowOff>0</xdr:rowOff>
                  </to>
                </anchor>
              </controlPr>
            </control>
          </mc:Choice>
        </mc:AlternateContent>
        <mc:AlternateContent xmlns:mc="http://schemas.openxmlformats.org/markup-compatibility/2006">
          <mc:Choice Requires="x14">
            <control shapeId="1840" r:id="rId818" name="Button 816">
              <controlPr locked="0" defaultSize="0" print="0" autoFill="0" autoPict="0" macro="[1]!Sheet1.deleteRow">
                <anchor moveWithCells="1" sizeWithCells="1">
                  <from>
                    <xdr:col>6</xdr:col>
                    <xdr:colOff>0</xdr:colOff>
                    <xdr:row>1171</xdr:row>
                    <xdr:rowOff>0</xdr:rowOff>
                  </from>
                  <to>
                    <xdr:col>10</xdr:col>
                    <xdr:colOff>0</xdr:colOff>
                    <xdr:row>1172</xdr:row>
                    <xdr:rowOff>0</xdr:rowOff>
                  </to>
                </anchor>
              </controlPr>
            </control>
          </mc:Choice>
        </mc:AlternateContent>
        <mc:AlternateContent xmlns:mc="http://schemas.openxmlformats.org/markup-compatibility/2006">
          <mc:Choice Requires="x14">
            <control shapeId="1841" r:id="rId819" name="Button 817">
              <controlPr locked="0" defaultSize="0" print="0" autoFill="0" autoPict="0" macro="[1]!Sheet1.deleteRow">
                <anchor moveWithCells="1" sizeWithCells="1">
                  <from>
                    <xdr:col>6</xdr:col>
                    <xdr:colOff>0</xdr:colOff>
                    <xdr:row>1172</xdr:row>
                    <xdr:rowOff>0</xdr:rowOff>
                  </from>
                  <to>
                    <xdr:col>10</xdr:col>
                    <xdr:colOff>0</xdr:colOff>
                    <xdr:row>1173</xdr:row>
                    <xdr:rowOff>0</xdr:rowOff>
                  </to>
                </anchor>
              </controlPr>
            </control>
          </mc:Choice>
        </mc:AlternateContent>
        <mc:AlternateContent xmlns:mc="http://schemas.openxmlformats.org/markup-compatibility/2006">
          <mc:Choice Requires="x14">
            <control shapeId="1842" r:id="rId820" name="Button 818">
              <controlPr locked="0" defaultSize="0" print="0" autoFill="0" autoPict="0" macro="[1]!Sheet1.deleteRow">
                <anchor moveWithCells="1" sizeWithCells="1">
                  <from>
                    <xdr:col>6</xdr:col>
                    <xdr:colOff>0</xdr:colOff>
                    <xdr:row>1173</xdr:row>
                    <xdr:rowOff>0</xdr:rowOff>
                  </from>
                  <to>
                    <xdr:col>10</xdr:col>
                    <xdr:colOff>0</xdr:colOff>
                    <xdr:row>1174</xdr:row>
                    <xdr:rowOff>0</xdr:rowOff>
                  </to>
                </anchor>
              </controlPr>
            </control>
          </mc:Choice>
        </mc:AlternateContent>
        <mc:AlternateContent xmlns:mc="http://schemas.openxmlformats.org/markup-compatibility/2006">
          <mc:Choice Requires="x14">
            <control shapeId="1843" r:id="rId821" name="Button 819">
              <controlPr locked="0" defaultSize="0" print="0" autoFill="0" autoPict="0" macro="[1]!Sheet1.deleteRow">
                <anchor moveWithCells="1" sizeWithCells="1">
                  <from>
                    <xdr:col>6</xdr:col>
                    <xdr:colOff>0</xdr:colOff>
                    <xdr:row>1174</xdr:row>
                    <xdr:rowOff>0</xdr:rowOff>
                  </from>
                  <to>
                    <xdr:col>10</xdr:col>
                    <xdr:colOff>0</xdr:colOff>
                    <xdr:row>1175</xdr:row>
                    <xdr:rowOff>0</xdr:rowOff>
                  </to>
                </anchor>
              </controlPr>
            </control>
          </mc:Choice>
        </mc:AlternateContent>
        <mc:AlternateContent xmlns:mc="http://schemas.openxmlformats.org/markup-compatibility/2006">
          <mc:Choice Requires="x14">
            <control shapeId="1844" r:id="rId822" name="Button 820">
              <controlPr locked="0" defaultSize="0" print="0" autoFill="0" autoPict="0" macro="[1]!Sheet1.deleteRow">
                <anchor moveWithCells="1" sizeWithCells="1">
                  <from>
                    <xdr:col>6</xdr:col>
                    <xdr:colOff>0</xdr:colOff>
                    <xdr:row>1175</xdr:row>
                    <xdr:rowOff>0</xdr:rowOff>
                  </from>
                  <to>
                    <xdr:col>10</xdr:col>
                    <xdr:colOff>0</xdr:colOff>
                    <xdr:row>1176</xdr:row>
                    <xdr:rowOff>0</xdr:rowOff>
                  </to>
                </anchor>
              </controlPr>
            </control>
          </mc:Choice>
        </mc:AlternateContent>
        <mc:AlternateContent xmlns:mc="http://schemas.openxmlformats.org/markup-compatibility/2006">
          <mc:Choice Requires="x14">
            <control shapeId="1845" r:id="rId823" name="Button 821">
              <controlPr locked="0" defaultSize="0" print="0" autoFill="0" autoPict="0" macro="[1]!Sheet1.deleteRow">
                <anchor moveWithCells="1" sizeWithCells="1">
                  <from>
                    <xdr:col>6</xdr:col>
                    <xdr:colOff>0</xdr:colOff>
                    <xdr:row>1176</xdr:row>
                    <xdr:rowOff>0</xdr:rowOff>
                  </from>
                  <to>
                    <xdr:col>10</xdr:col>
                    <xdr:colOff>0</xdr:colOff>
                    <xdr:row>1177</xdr:row>
                    <xdr:rowOff>0</xdr:rowOff>
                  </to>
                </anchor>
              </controlPr>
            </control>
          </mc:Choice>
        </mc:AlternateContent>
        <mc:AlternateContent xmlns:mc="http://schemas.openxmlformats.org/markup-compatibility/2006">
          <mc:Choice Requires="x14">
            <control shapeId="1846" r:id="rId824" name="Button 822">
              <controlPr locked="0" defaultSize="0" print="0" autoFill="0" autoPict="0" macro="[1]!Sheet1.deleteRow">
                <anchor moveWithCells="1" sizeWithCells="1">
                  <from>
                    <xdr:col>6</xdr:col>
                    <xdr:colOff>0</xdr:colOff>
                    <xdr:row>1177</xdr:row>
                    <xdr:rowOff>0</xdr:rowOff>
                  </from>
                  <to>
                    <xdr:col>10</xdr:col>
                    <xdr:colOff>0</xdr:colOff>
                    <xdr:row>1178</xdr:row>
                    <xdr:rowOff>0</xdr:rowOff>
                  </to>
                </anchor>
              </controlPr>
            </control>
          </mc:Choice>
        </mc:AlternateContent>
        <mc:AlternateContent xmlns:mc="http://schemas.openxmlformats.org/markup-compatibility/2006">
          <mc:Choice Requires="x14">
            <control shapeId="1847" r:id="rId825" name="Button 823">
              <controlPr locked="0" defaultSize="0" print="0" autoFill="0" autoPict="0" macro="[1]!Sheet1.deleteRow">
                <anchor moveWithCells="1" sizeWithCells="1">
                  <from>
                    <xdr:col>6</xdr:col>
                    <xdr:colOff>0</xdr:colOff>
                    <xdr:row>1178</xdr:row>
                    <xdr:rowOff>0</xdr:rowOff>
                  </from>
                  <to>
                    <xdr:col>10</xdr:col>
                    <xdr:colOff>0</xdr:colOff>
                    <xdr:row>1179</xdr:row>
                    <xdr:rowOff>0</xdr:rowOff>
                  </to>
                </anchor>
              </controlPr>
            </control>
          </mc:Choice>
        </mc:AlternateContent>
        <mc:AlternateContent xmlns:mc="http://schemas.openxmlformats.org/markup-compatibility/2006">
          <mc:Choice Requires="x14">
            <control shapeId="1848" r:id="rId826" name="Button 824">
              <controlPr locked="0" defaultSize="0" print="0" autoFill="0" autoPict="0" macro="[1]!Sheet1.deleteRow">
                <anchor moveWithCells="1" sizeWithCells="1">
                  <from>
                    <xdr:col>6</xdr:col>
                    <xdr:colOff>0</xdr:colOff>
                    <xdr:row>1179</xdr:row>
                    <xdr:rowOff>0</xdr:rowOff>
                  </from>
                  <to>
                    <xdr:col>10</xdr:col>
                    <xdr:colOff>0</xdr:colOff>
                    <xdr:row>1180</xdr:row>
                    <xdr:rowOff>0</xdr:rowOff>
                  </to>
                </anchor>
              </controlPr>
            </control>
          </mc:Choice>
        </mc:AlternateContent>
        <mc:AlternateContent xmlns:mc="http://schemas.openxmlformats.org/markup-compatibility/2006">
          <mc:Choice Requires="x14">
            <control shapeId="1849" r:id="rId827" name="Button 825">
              <controlPr locked="0" defaultSize="0" print="0" autoFill="0" autoPict="0" macro="[1]!Sheet1.InsertNewTableRow">
                <anchor moveWithCells="1" sizeWithCells="1">
                  <from>
                    <xdr:col>6</xdr:col>
                    <xdr:colOff>0</xdr:colOff>
                    <xdr:row>1189</xdr:row>
                    <xdr:rowOff>0</xdr:rowOff>
                  </from>
                  <to>
                    <xdr:col>10</xdr:col>
                    <xdr:colOff>0</xdr:colOff>
                    <xdr:row>1190</xdr:row>
                    <xdr:rowOff>0</xdr:rowOff>
                  </to>
                </anchor>
              </controlPr>
            </control>
          </mc:Choice>
        </mc:AlternateContent>
        <mc:AlternateContent xmlns:mc="http://schemas.openxmlformats.org/markup-compatibility/2006">
          <mc:Choice Requires="x14">
            <control shapeId="1850" r:id="rId828" name="Button 826">
              <controlPr locked="0" defaultSize="0" print="0" autoFill="0" autoPict="0" macro="[1]!Sheet1.deleteRow">
                <anchor moveWithCells="1" sizeWithCells="1">
                  <from>
                    <xdr:col>6</xdr:col>
                    <xdr:colOff>0</xdr:colOff>
                    <xdr:row>1190</xdr:row>
                    <xdr:rowOff>0</xdr:rowOff>
                  </from>
                  <to>
                    <xdr:col>10</xdr:col>
                    <xdr:colOff>0</xdr:colOff>
                    <xdr:row>1191</xdr:row>
                    <xdr:rowOff>0</xdr:rowOff>
                  </to>
                </anchor>
              </controlPr>
            </control>
          </mc:Choice>
        </mc:AlternateContent>
        <mc:AlternateContent xmlns:mc="http://schemas.openxmlformats.org/markup-compatibility/2006">
          <mc:Choice Requires="x14">
            <control shapeId="1851" r:id="rId829" name="Button 827">
              <controlPr locked="0" defaultSize="0" print="0" autoFill="0" autoPict="0" macro="[1]!Sheet1.deleteProcedure">
                <anchor moveWithCells="1" sizeWithCells="1">
                  <from>
                    <xdr:col>6</xdr:col>
                    <xdr:colOff>0</xdr:colOff>
                    <xdr:row>1182</xdr:row>
                    <xdr:rowOff>0</xdr:rowOff>
                  </from>
                  <to>
                    <xdr:col>10</xdr:col>
                    <xdr:colOff>0</xdr:colOff>
                    <xdr:row>1183</xdr:row>
                    <xdr:rowOff>0</xdr:rowOff>
                  </to>
                </anchor>
              </controlPr>
            </control>
          </mc:Choice>
        </mc:AlternateContent>
        <mc:AlternateContent xmlns:mc="http://schemas.openxmlformats.org/markup-compatibility/2006">
          <mc:Choice Requires="x14">
            <control shapeId="1852" r:id="rId830" name="Button 828">
              <controlPr locked="0" defaultSize="0" print="0" autoFill="0" autoPict="0" macro="[1]!Sheet1.deleteRow">
                <anchor moveWithCells="1" sizeWithCells="1">
                  <from>
                    <xdr:col>6</xdr:col>
                    <xdr:colOff>0</xdr:colOff>
                    <xdr:row>1191</xdr:row>
                    <xdr:rowOff>0</xdr:rowOff>
                  </from>
                  <to>
                    <xdr:col>10</xdr:col>
                    <xdr:colOff>0</xdr:colOff>
                    <xdr:row>1192</xdr:row>
                    <xdr:rowOff>0</xdr:rowOff>
                  </to>
                </anchor>
              </controlPr>
            </control>
          </mc:Choice>
        </mc:AlternateContent>
        <mc:AlternateContent xmlns:mc="http://schemas.openxmlformats.org/markup-compatibility/2006">
          <mc:Choice Requires="x14">
            <control shapeId="1853" r:id="rId831" name="Button 829">
              <controlPr locked="0" defaultSize="0" print="0" autoFill="0" autoPict="0" macro="[1]!Sheet1.deleteRow">
                <anchor moveWithCells="1" sizeWithCells="1">
                  <from>
                    <xdr:col>6</xdr:col>
                    <xdr:colOff>0</xdr:colOff>
                    <xdr:row>1192</xdr:row>
                    <xdr:rowOff>0</xdr:rowOff>
                  </from>
                  <to>
                    <xdr:col>10</xdr:col>
                    <xdr:colOff>0</xdr:colOff>
                    <xdr:row>1193</xdr:row>
                    <xdr:rowOff>0</xdr:rowOff>
                  </to>
                </anchor>
              </controlPr>
            </control>
          </mc:Choice>
        </mc:AlternateContent>
        <mc:AlternateContent xmlns:mc="http://schemas.openxmlformats.org/markup-compatibility/2006">
          <mc:Choice Requires="x14">
            <control shapeId="1854" r:id="rId832" name="Button 830">
              <controlPr locked="0" defaultSize="0" print="0" autoFill="0" autoPict="0" macro="[1]!Sheet1.deleteRow">
                <anchor moveWithCells="1" sizeWithCells="1">
                  <from>
                    <xdr:col>6</xdr:col>
                    <xdr:colOff>0</xdr:colOff>
                    <xdr:row>1193</xdr:row>
                    <xdr:rowOff>0</xdr:rowOff>
                  </from>
                  <to>
                    <xdr:col>10</xdr:col>
                    <xdr:colOff>0</xdr:colOff>
                    <xdr:row>1194</xdr:row>
                    <xdr:rowOff>0</xdr:rowOff>
                  </to>
                </anchor>
              </controlPr>
            </control>
          </mc:Choice>
        </mc:AlternateContent>
        <mc:AlternateContent xmlns:mc="http://schemas.openxmlformats.org/markup-compatibility/2006">
          <mc:Choice Requires="x14">
            <control shapeId="1855" r:id="rId833" name="Button 831">
              <controlPr locked="0" defaultSize="0" print="0" autoFill="0" autoPict="0" macro="[1]!Sheet1.deleteRow">
                <anchor moveWithCells="1" sizeWithCells="1">
                  <from>
                    <xdr:col>6</xdr:col>
                    <xdr:colOff>0</xdr:colOff>
                    <xdr:row>1194</xdr:row>
                    <xdr:rowOff>0</xdr:rowOff>
                  </from>
                  <to>
                    <xdr:col>10</xdr:col>
                    <xdr:colOff>0</xdr:colOff>
                    <xdr:row>1195</xdr:row>
                    <xdr:rowOff>0</xdr:rowOff>
                  </to>
                </anchor>
              </controlPr>
            </control>
          </mc:Choice>
        </mc:AlternateContent>
        <mc:AlternateContent xmlns:mc="http://schemas.openxmlformats.org/markup-compatibility/2006">
          <mc:Choice Requires="x14">
            <control shapeId="1856" r:id="rId834" name="Button 832">
              <controlPr locked="0" defaultSize="0" print="0" autoFill="0" autoPict="0" macro="[1]!Sheet1.deleteRow">
                <anchor moveWithCells="1" sizeWithCells="1">
                  <from>
                    <xdr:col>6</xdr:col>
                    <xdr:colOff>0</xdr:colOff>
                    <xdr:row>1195</xdr:row>
                    <xdr:rowOff>0</xdr:rowOff>
                  </from>
                  <to>
                    <xdr:col>10</xdr:col>
                    <xdr:colOff>0</xdr:colOff>
                    <xdr:row>1196</xdr:row>
                    <xdr:rowOff>0</xdr:rowOff>
                  </to>
                </anchor>
              </controlPr>
            </control>
          </mc:Choice>
        </mc:AlternateContent>
        <mc:AlternateContent xmlns:mc="http://schemas.openxmlformats.org/markup-compatibility/2006">
          <mc:Choice Requires="x14">
            <control shapeId="1857" r:id="rId835" name="Button 833">
              <controlPr locked="0" defaultSize="0" print="0" autoFill="0" autoPict="0" macro="[1]!Sheet1.deleteRow">
                <anchor moveWithCells="1" sizeWithCells="1">
                  <from>
                    <xdr:col>6</xdr:col>
                    <xdr:colOff>0</xdr:colOff>
                    <xdr:row>1196</xdr:row>
                    <xdr:rowOff>0</xdr:rowOff>
                  </from>
                  <to>
                    <xdr:col>10</xdr:col>
                    <xdr:colOff>0</xdr:colOff>
                    <xdr:row>1197</xdr:row>
                    <xdr:rowOff>0</xdr:rowOff>
                  </to>
                </anchor>
              </controlPr>
            </control>
          </mc:Choice>
        </mc:AlternateContent>
        <mc:AlternateContent xmlns:mc="http://schemas.openxmlformats.org/markup-compatibility/2006">
          <mc:Choice Requires="x14">
            <control shapeId="1858" r:id="rId836" name="Button 834">
              <controlPr locked="0" defaultSize="0" print="0" autoFill="0" autoPict="0" macro="[1]!Sheet1.deleteRow">
                <anchor moveWithCells="1" sizeWithCells="1">
                  <from>
                    <xdr:col>6</xdr:col>
                    <xdr:colOff>0</xdr:colOff>
                    <xdr:row>1197</xdr:row>
                    <xdr:rowOff>0</xdr:rowOff>
                  </from>
                  <to>
                    <xdr:col>10</xdr:col>
                    <xdr:colOff>0</xdr:colOff>
                    <xdr:row>1198</xdr:row>
                    <xdr:rowOff>0</xdr:rowOff>
                  </to>
                </anchor>
              </controlPr>
            </control>
          </mc:Choice>
        </mc:AlternateContent>
        <mc:AlternateContent xmlns:mc="http://schemas.openxmlformats.org/markup-compatibility/2006">
          <mc:Choice Requires="x14">
            <control shapeId="1859" r:id="rId837" name="Button 835">
              <controlPr locked="0" defaultSize="0" print="0" autoFill="0" autoPict="0" macro="[1]!Sheet1.deleteRow">
                <anchor moveWithCells="1" sizeWithCells="1">
                  <from>
                    <xdr:col>6</xdr:col>
                    <xdr:colOff>0</xdr:colOff>
                    <xdr:row>1198</xdr:row>
                    <xdr:rowOff>0</xdr:rowOff>
                  </from>
                  <to>
                    <xdr:col>10</xdr:col>
                    <xdr:colOff>0</xdr:colOff>
                    <xdr:row>1199</xdr:row>
                    <xdr:rowOff>0</xdr:rowOff>
                  </to>
                </anchor>
              </controlPr>
            </control>
          </mc:Choice>
        </mc:AlternateContent>
        <mc:AlternateContent xmlns:mc="http://schemas.openxmlformats.org/markup-compatibility/2006">
          <mc:Choice Requires="x14">
            <control shapeId="1860" r:id="rId838" name="Button 836">
              <controlPr locked="0" defaultSize="0" print="0" autoFill="0" autoPict="0" macro="[1]!Sheet1.deleteRow">
                <anchor moveWithCells="1" sizeWithCells="1">
                  <from>
                    <xdr:col>6</xdr:col>
                    <xdr:colOff>0</xdr:colOff>
                    <xdr:row>1199</xdr:row>
                    <xdr:rowOff>0</xdr:rowOff>
                  </from>
                  <to>
                    <xdr:col>10</xdr:col>
                    <xdr:colOff>0</xdr:colOff>
                    <xdr:row>1200</xdr:row>
                    <xdr:rowOff>0</xdr:rowOff>
                  </to>
                </anchor>
              </controlPr>
            </control>
          </mc:Choice>
        </mc:AlternateContent>
        <mc:AlternateContent xmlns:mc="http://schemas.openxmlformats.org/markup-compatibility/2006">
          <mc:Choice Requires="x14">
            <control shapeId="1861" r:id="rId839" name="Button 837">
              <controlPr locked="0" defaultSize="0" print="0" autoFill="0" autoPict="0" macro="[1]!Sheet1.InsertNewTableRow">
                <anchor moveWithCells="1" sizeWithCells="1">
                  <from>
                    <xdr:col>6</xdr:col>
                    <xdr:colOff>0</xdr:colOff>
                    <xdr:row>1209</xdr:row>
                    <xdr:rowOff>0</xdr:rowOff>
                  </from>
                  <to>
                    <xdr:col>10</xdr:col>
                    <xdr:colOff>0</xdr:colOff>
                    <xdr:row>1210</xdr:row>
                    <xdr:rowOff>0</xdr:rowOff>
                  </to>
                </anchor>
              </controlPr>
            </control>
          </mc:Choice>
        </mc:AlternateContent>
        <mc:AlternateContent xmlns:mc="http://schemas.openxmlformats.org/markup-compatibility/2006">
          <mc:Choice Requires="x14">
            <control shapeId="1862" r:id="rId840" name="Button 838">
              <controlPr locked="0" defaultSize="0" print="0" autoFill="0" autoPict="0" macro="[1]!Sheet1.deleteRow">
                <anchor moveWithCells="1" sizeWithCells="1">
                  <from>
                    <xdr:col>6</xdr:col>
                    <xdr:colOff>0</xdr:colOff>
                    <xdr:row>1210</xdr:row>
                    <xdr:rowOff>0</xdr:rowOff>
                  </from>
                  <to>
                    <xdr:col>10</xdr:col>
                    <xdr:colOff>0</xdr:colOff>
                    <xdr:row>1211</xdr:row>
                    <xdr:rowOff>0</xdr:rowOff>
                  </to>
                </anchor>
              </controlPr>
            </control>
          </mc:Choice>
        </mc:AlternateContent>
        <mc:AlternateContent xmlns:mc="http://schemas.openxmlformats.org/markup-compatibility/2006">
          <mc:Choice Requires="x14">
            <control shapeId="1863" r:id="rId841" name="Button 839">
              <controlPr locked="0" defaultSize="0" print="0" autoFill="0" autoPict="0" macro="[1]!Sheet1.deleteProcedure">
                <anchor moveWithCells="1" sizeWithCells="1">
                  <from>
                    <xdr:col>6</xdr:col>
                    <xdr:colOff>0</xdr:colOff>
                    <xdr:row>1202</xdr:row>
                    <xdr:rowOff>0</xdr:rowOff>
                  </from>
                  <to>
                    <xdr:col>10</xdr:col>
                    <xdr:colOff>0</xdr:colOff>
                    <xdr:row>1203</xdr:row>
                    <xdr:rowOff>0</xdr:rowOff>
                  </to>
                </anchor>
              </controlPr>
            </control>
          </mc:Choice>
        </mc:AlternateContent>
        <mc:AlternateContent xmlns:mc="http://schemas.openxmlformats.org/markup-compatibility/2006">
          <mc:Choice Requires="x14">
            <control shapeId="1864" r:id="rId842" name="Button 840">
              <controlPr locked="0" defaultSize="0" print="0" autoFill="0" autoPict="0" macro="[1]!Sheet1.deleteRow">
                <anchor moveWithCells="1" sizeWithCells="1">
                  <from>
                    <xdr:col>6</xdr:col>
                    <xdr:colOff>0</xdr:colOff>
                    <xdr:row>1211</xdr:row>
                    <xdr:rowOff>0</xdr:rowOff>
                  </from>
                  <to>
                    <xdr:col>10</xdr:col>
                    <xdr:colOff>0</xdr:colOff>
                    <xdr:row>1212</xdr:row>
                    <xdr:rowOff>0</xdr:rowOff>
                  </to>
                </anchor>
              </controlPr>
            </control>
          </mc:Choice>
        </mc:AlternateContent>
        <mc:AlternateContent xmlns:mc="http://schemas.openxmlformats.org/markup-compatibility/2006">
          <mc:Choice Requires="x14">
            <control shapeId="1865" r:id="rId843" name="Button 841">
              <controlPr locked="0" defaultSize="0" print="0" autoFill="0" autoPict="0" macro="[1]!Sheet1.deleteRow">
                <anchor moveWithCells="1" sizeWithCells="1">
                  <from>
                    <xdr:col>6</xdr:col>
                    <xdr:colOff>0</xdr:colOff>
                    <xdr:row>1212</xdr:row>
                    <xdr:rowOff>0</xdr:rowOff>
                  </from>
                  <to>
                    <xdr:col>10</xdr:col>
                    <xdr:colOff>0</xdr:colOff>
                    <xdr:row>1213</xdr:row>
                    <xdr:rowOff>0</xdr:rowOff>
                  </to>
                </anchor>
              </controlPr>
            </control>
          </mc:Choice>
        </mc:AlternateContent>
        <mc:AlternateContent xmlns:mc="http://schemas.openxmlformats.org/markup-compatibility/2006">
          <mc:Choice Requires="x14">
            <control shapeId="1866" r:id="rId844" name="Button 842">
              <controlPr locked="0" defaultSize="0" print="0" autoFill="0" autoPict="0" macro="[1]!Sheet1.deleteRow">
                <anchor moveWithCells="1" sizeWithCells="1">
                  <from>
                    <xdr:col>6</xdr:col>
                    <xdr:colOff>0</xdr:colOff>
                    <xdr:row>1213</xdr:row>
                    <xdr:rowOff>0</xdr:rowOff>
                  </from>
                  <to>
                    <xdr:col>10</xdr:col>
                    <xdr:colOff>0</xdr:colOff>
                    <xdr:row>1214</xdr:row>
                    <xdr:rowOff>0</xdr:rowOff>
                  </to>
                </anchor>
              </controlPr>
            </control>
          </mc:Choice>
        </mc:AlternateContent>
        <mc:AlternateContent xmlns:mc="http://schemas.openxmlformats.org/markup-compatibility/2006">
          <mc:Choice Requires="x14">
            <control shapeId="1867" r:id="rId845" name="Button 843">
              <controlPr locked="0" defaultSize="0" print="0" autoFill="0" autoPict="0" macro="[1]!Sheet1.deleteRow">
                <anchor moveWithCells="1" sizeWithCells="1">
                  <from>
                    <xdr:col>6</xdr:col>
                    <xdr:colOff>0</xdr:colOff>
                    <xdr:row>1214</xdr:row>
                    <xdr:rowOff>0</xdr:rowOff>
                  </from>
                  <to>
                    <xdr:col>10</xdr:col>
                    <xdr:colOff>0</xdr:colOff>
                    <xdr:row>1215</xdr:row>
                    <xdr:rowOff>0</xdr:rowOff>
                  </to>
                </anchor>
              </controlPr>
            </control>
          </mc:Choice>
        </mc:AlternateContent>
        <mc:AlternateContent xmlns:mc="http://schemas.openxmlformats.org/markup-compatibility/2006">
          <mc:Choice Requires="x14">
            <control shapeId="1868" r:id="rId846" name="Button 844">
              <controlPr locked="0" defaultSize="0" print="0" autoFill="0" autoPict="0" macro="[1]!Sheet1.deleteRow">
                <anchor moveWithCells="1" sizeWithCells="1">
                  <from>
                    <xdr:col>6</xdr:col>
                    <xdr:colOff>0</xdr:colOff>
                    <xdr:row>1215</xdr:row>
                    <xdr:rowOff>0</xdr:rowOff>
                  </from>
                  <to>
                    <xdr:col>10</xdr:col>
                    <xdr:colOff>0</xdr:colOff>
                    <xdr:row>1216</xdr:row>
                    <xdr:rowOff>0</xdr:rowOff>
                  </to>
                </anchor>
              </controlPr>
            </control>
          </mc:Choice>
        </mc:AlternateContent>
        <mc:AlternateContent xmlns:mc="http://schemas.openxmlformats.org/markup-compatibility/2006">
          <mc:Choice Requires="x14">
            <control shapeId="1869" r:id="rId847" name="Button 845">
              <controlPr locked="0" defaultSize="0" print="0" autoFill="0" autoPict="0" macro="[1]!Sheet1.deleteRow">
                <anchor moveWithCells="1" sizeWithCells="1">
                  <from>
                    <xdr:col>6</xdr:col>
                    <xdr:colOff>0</xdr:colOff>
                    <xdr:row>1216</xdr:row>
                    <xdr:rowOff>0</xdr:rowOff>
                  </from>
                  <to>
                    <xdr:col>10</xdr:col>
                    <xdr:colOff>0</xdr:colOff>
                    <xdr:row>1217</xdr:row>
                    <xdr:rowOff>0</xdr:rowOff>
                  </to>
                </anchor>
              </controlPr>
            </control>
          </mc:Choice>
        </mc:AlternateContent>
        <mc:AlternateContent xmlns:mc="http://schemas.openxmlformats.org/markup-compatibility/2006">
          <mc:Choice Requires="x14">
            <control shapeId="1870" r:id="rId848" name="Button 846">
              <controlPr locked="0" defaultSize="0" print="0" autoFill="0" autoPict="0" macro="[1]!Sheet1.deleteRow">
                <anchor moveWithCells="1" sizeWithCells="1">
                  <from>
                    <xdr:col>6</xdr:col>
                    <xdr:colOff>0</xdr:colOff>
                    <xdr:row>1217</xdr:row>
                    <xdr:rowOff>0</xdr:rowOff>
                  </from>
                  <to>
                    <xdr:col>10</xdr:col>
                    <xdr:colOff>0</xdr:colOff>
                    <xdr:row>1218</xdr:row>
                    <xdr:rowOff>0</xdr:rowOff>
                  </to>
                </anchor>
              </controlPr>
            </control>
          </mc:Choice>
        </mc:AlternateContent>
        <mc:AlternateContent xmlns:mc="http://schemas.openxmlformats.org/markup-compatibility/2006">
          <mc:Choice Requires="x14">
            <control shapeId="1871" r:id="rId849" name="Button 847">
              <controlPr locked="0" defaultSize="0" print="0" autoFill="0" autoPict="0" macro="[1]!Sheet1.deleteRow">
                <anchor moveWithCells="1" sizeWithCells="1">
                  <from>
                    <xdr:col>6</xdr:col>
                    <xdr:colOff>0</xdr:colOff>
                    <xdr:row>1218</xdr:row>
                    <xdr:rowOff>0</xdr:rowOff>
                  </from>
                  <to>
                    <xdr:col>10</xdr:col>
                    <xdr:colOff>0</xdr:colOff>
                    <xdr:row>1219</xdr:row>
                    <xdr:rowOff>0</xdr:rowOff>
                  </to>
                </anchor>
              </controlPr>
            </control>
          </mc:Choice>
        </mc:AlternateContent>
        <mc:AlternateContent xmlns:mc="http://schemas.openxmlformats.org/markup-compatibility/2006">
          <mc:Choice Requires="x14">
            <control shapeId="1872" r:id="rId850" name="Button 848">
              <controlPr locked="0" defaultSize="0" print="0" autoFill="0" autoPict="0" macro="[1]!Sheet1.deleteRow">
                <anchor moveWithCells="1" sizeWithCells="1">
                  <from>
                    <xdr:col>6</xdr:col>
                    <xdr:colOff>0</xdr:colOff>
                    <xdr:row>1219</xdr:row>
                    <xdr:rowOff>0</xdr:rowOff>
                  </from>
                  <to>
                    <xdr:col>10</xdr:col>
                    <xdr:colOff>0</xdr:colOff>
                    <xdr:row>1220</xdr:row>
                    <xdr:rowOff>0</xdr:rowOff>
                  </to>
                </anchor>
              </controlPr>
            </control>
          </mc:Choice>
        </mc:AlternateContent>
      </controls>
    </mc:Choice>
  </mc:AlternateContent>
  <tableParts count="45">
    <tablePart r:id="rId851"/>
    <tablePart r:id="rId852"/>
    <tablePart r:id="rId853"/>
    <tablePart r:id="rId854"/>
    <tablePart r:id="rId855"/>
    <tablePart r:id="rId856"/>
    <tablePart r:id="rId857"/>
    <tablePart r:id="rId858"/>
    <tablePart r:id="rId859"/>
    <tablePart r:id="rId860"/>
    <tablePart r:id="rId861"/>
    <tablePart r:id="rId862"/>
    <tablePart r:id="rId863"/>
    <tablePart r:id="rId864"/>
    <tablePart r:id="rId865"/>
    <tablePart r:id="rId866"/>
    <tablePart r:id="rId867"/>
    <tablePart r:id="rId868"/>
    <tablePart r:id="rId869"/>
    <tablePart r:id="rId870"/>
    <tablePart r:id="rId871"/>
    <tablePart r:id="rId872"/>
    <tablePart r:id="rId873"/>
    <tablePart r:id="rId874"/>
    <tablePart r:id="rId875"/>
    <tablePart r:id="rId876"/>
    <tablePart r:id="rId877"/>
    <tablePart r:id="rId878"/>
    <tablePart r:id="rId879"/>
    <tablePart r:id="rId880"/>
    <tablePart r:id="rId881"/>
    <tablePart r:id="rId882"/>
    <tablePart r:id="rId883"/>
    <tablePart r:id="rId884"/>
    <tablePart r:id="rId885"/>
    <tablePart r:id="rId886"/>
    <tablePart r:id="rId887"/>
    <tablePart r:id="rId888"/>
    <tablePart r:id="rId889"/>
    <tablePart r:id="rId890"/>
    <tablePart r:id="rId891"/>
    <tablePart r:id="rId892"/>
    <tablePart r:id="rId893"/>
    <tablePart r:id="rId894"/>
    <tablePart r:id="rId895"/>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'[Plan Anual de Compras y contrataciones 2023.xlsm]Informacion '!#REF!</xm:f>
          </x14:formula1>
          <xm:sqref>E16 E28 E39 E50 E61 E72 E92 E108 E119 E176 E233 E281 E329 E363 E374 E408 E419 E430 E464 E498 E531 E555 E579 E590 E601 E670 E736 E747 E764 E775 E786 E800 E814 E831 E866 E883 E907 E955 E972 E1048 E1075 E1135 E1158 E1184 E1204</xm:sqref>
        </x14:dataValidation>
        <x14:dataValidation type="list" allowBlank="1" showInputMessage="1" showErrorMessage="1">
          <x14:formula1>
            <xm:f>'[Plan Anual de Compras y contrataciones 2023.xlsm]Informacion '!#REF!</xm:f>
          </x14:formula1>
          <xm:sqref>D16 D28 D39 D50 D61 D72 D92 D108 D119 D176 D233 D281 D329 D363 D374 D408 D419 D430 D464 D498 D531 D555 D579 D590 D601 D670 D736 D747 D764 D775 D786 D800 D814 D831 D866 D883 D907 D955 D972 D1048 D1075 D1135 D1158 D1184 D1204</xm:sqref>
        </x14:dataValidation>
        <x14:dataValidation type="list" allowBlank="1" showInputMessage="1" showErrorMessage="1">
          <x14:formula1>
            <xm:f>'[Plan Anual de Compras y contrataciones 2023.xlsm]Informacion '!#REF!</xm:f>
          </x14:formula1>
          <xm:sqref>C16 C28 C39 C50 C61 C72 C92 C108 C119 C176 C233 C281 C329 C363 C374 C408 C419 C430 C464 C498 C531 C555 C579 C590 C601 C670 C736 C747 C764 C775 C786 C800 C814 C831 C866 C883 C907 C955 C972 C1048 C1075 C1135 C1158 C1184 C1204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TotalEstColumnName</vt:lpstr>
      <vt:lpstr>TotalEstColumnValue</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2023-02-12T21:16:29Z</dcterms:created>
  <dcterms:modified xsi:type="dcterms:W3CDTF">2023-02-12T21:20:34Z</dcterms:modified>
</cp:coreProperties>
</file>